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80"/>
  </bookViews>
  <sheets>
    <sheet name="Титульник" sheetId="11" r:id="rId1"/>
    <sheet name="I" sheetId="2" r:id="rId2"/>
    <sheet name=" II" sheetId="4" r:id="rId3"/>
    <sheet name=" III" sheetId="6" r:id="rId4"/>
    <sheet name=" IV" sheetId="7" r:id="rId5"/>
  </sheets>
  <definedNames>
    <definedName name="_xlnm.Print_Titles" localSheetId="2">' II'!$6:$10</definedName>
    <definedName name="_xlnm.Print_Titles" localSheetId="3">' III'!$7:$10</definedName>
    <definedName name="_xlnm.Print_Titles" localSheetId="4">' IV'!#REF!</definedName>
    <definedName name="_xlnm.Print_Titles" localSheetId="1">I!$9:$14</definedName>
    <definedName name="_xlnm.Print_Area" localSheetId="2">' II'!$A$1:$P$26</definedName>
    <definedName name="_xlnm.Print_Area" localSheetId="3">' III'!$A$1:$M$26</definedName>
    <definedName name="_xlnm.Print_Area" localSheetId="4">' IV'!$A$1:$K$15</definedName>
    <definedName name="_xlnm.Print_Area" localSheetId="1">I!$A$1:$L$50</definedName>
  </definedNames>
  <calcPr calcId="152511"/>
</workbook>
</file>

<file path=xl/calcChain.xml><?xml version="1.0" encoding="utf-8"?>
<calcChain xmlns="http://schemas.openxmlformats.org/spreadsheetml/2006/main">
  <c r="M45" i="2" l="1"/>
  <c r="T11" i="6"/>
  <c r="S11" i="6"/>
  <c r="R11" i="6"/>
  <c r="P11" i="6"/>
  <c r="T9" i="6" l="1"/>
  <c r="P15" i="2" l="1"/>
  <c r="O15" i="2"/>
  <c r="M15" i="2"/>
  <c r="R15" i="2"/>
  <c r="L15" i="2"/>
  <c r="Q15" i="2"/>
  <c r="V20" i="4"/>
  <c r="H12" i="4"/>
  <c r="D12" i="4"/>
  <c r="J12" i="4"/>
  <c r="G15" i="2"/>
  <c r="D32" i="2"/>
  <c r="Q11" i="4" l="1"/>
  <c r="O11" i="4"/>
  <c r="O12" i="4"/>
  <c r="E11" i="4"/>
  <c r="U9" i="6" l="1"/>
  <c r="Q23" i="4"/>
  <c r="R9" i="6" l="1"/>
  <c r="M43" i="2" l="1"/>
  <c r="M44" i="2"/>
  <c r="M46" i="2"/>
  <c r="M47" i="2"/>
  <c r="M48" i="2"/>
  <c r="M49" i="2"/>
  <c r="I14" i="6" l="1"/>
  <c r="D17" i="6" l="1"/>
  <c r="E17" i="6"/>
  <c r="F17" i="6"/>
  <c r="G17" i="6"/>
  <c r="H17" i="6"/>
  <c r="I17" i="6"/>
  <c r="J17" i="6"/>
  <c r="K17" i="6"/>
  <c r="L17" i="6"/>
  <c r="M17" i="6"/>
  <c r="C17" i="6"/>
  <c r="D14" i="6"/>
  <c r="E14" i="6"/>
  <c r="F14" i="6"/>
  <c r="G14" i="6"/>
  <c r="H14" i="6"/>
  <c r="J14" i="6"/>
  <c r="K14" i="6"/>
  <c r="L14" i="6"/>
  <c r="M14" i="6"/>
  <c r="C14" i="6"/>
  <c r="D21" i="6" l="1"/>
  <c r="E21" i="6"/>
  <c r="F21" i="6"/>
  <c r="G21" i="6"/>
  <c r="H21" i="6"/>
  <c r="I21" i="6"/>
  <c r="J21" i="6"/>
  <c r="K21" i="6"/>
  <c r="L21" i="6"/>
  <c r="M21" i="6"/>
  <c r="C21" i="6"/>
  <c r="C11" i="6" s="1"/>
  <c r="O17" i="2" l="1"/>
  <c r="N17" i="2"/>
  <c r="M17" i="2"/>
  <c r="D19" i="4" l="1"/>
  <c r="D18" i="4"/>
  <c r="C19" i="4"/>
  <c r="C18" i="4"/>
  <c r="C17" i="4"/>
  <c r="K12" i="7" l="1"/>
  <c r="J12" i="7"/>
  <c r="I12" i="7"/>
  <c r="H12" i="7"/>
  <c r="G12" i="7"/>
  <c r="F12" i="7"/>
  <c r="E12" i="7"/>
  <c r="D12" i="7"/>
  <c r="P11" i="4"/>
  <c r="N11" i="4"/>
  <c r="L11" i="4"/>
  <c r="K11" i="4"/>
  <c r="H11" i="4"/>
  <c r="I11" i="4"/>
  <c r="G11" i="4"/>
  <c r="E13" i="4"/>
  <c r="F13" i="4"/>
  <c r="G13" i="4"/>
  <c r="H13" i="4"/>
  <c r="R13" i="4" s="1"/>
  <c r="I13" i="4"/>
  <c r="J13" i="4"/>
  <c r="K13" i="4"/>
  <c r="L13" i="4"/>
  <c r="M13" i="4"/>
  <c r="N13" i="4"/>
  <c r="O13" i="4"/>
  <c r="P13" i="4"/>
  <c r="F12" i="4"/>
  <c r="G12" i="4"/>
  <c r="I12" i="4"/>
  <c r="K12" i="4"/>
  <c r="L12" i="4"/>
  <c r="M12" i="4"/>
  <c r="N12" i="4"/>
  <c r="P12" i="4"/>
  <c r="E12" i="4"/>
  <c r="J42" i="2"/>
  <c r="F42" i="2"/>
  <c r="C42" i="2"/>
  <c r="M42" i="2" l="1"/>
  <c r="C11" i="4"/>
  <c r="F29" i="2"/>
  <c r="G29" i="2"/>
  <c r="H29" i="2"/>
  <c r="I29" i="2"/>
  <c r="J29" i="2"/>
  <c r="K29" i="2"/>
  <c r="L29" i="2"/>
  <c r="D29" i="2"/>
  <c r="E29" i="2"/>
  <c r="C29" i="2"/>
  <c r="S11" i="4" l="1"/>
  <c r="T11" i="4"/>
  <c r="U11" i="4"/>
  <c r="V11" i="4"/>
  <c r="C12" i="4"/>
  <c r="Q12" i="4"/>
  <c r="R12" i="4"/>
  <c r="S12" i="4"/>
  <c r="T12" i="4"/>
  <c r="U12" i="4"/>
  <c r="V12" i="4"/>
  <c r="C13" i="4"/>
  <c r="D13" i="4"/>
  <c r="Q13" i="4"/>
  <c r="S13" i="4"/>
  <c r="T13" i="4"/>
  <c r="U13" i="4"/>
  <c r="V13" i="4"/>
  <c r="M32" i="2" l="1"/>
  <c r="N32" i="2"/>
  <c r="O32" i="2"/>
  <c r="P32" i="2"/>
  <c r="Q32" i="2"/>
  <c r="R32" i="2"/>
  <c r="G21" i="2" l="1"/>
  <c r="G20" i="2" s="1"/>
  <c r="C21" i="2"/>
  <c r="C20" i="2" s="1"/>
  <c r="N9" i="6"/>
  <c r="C15" i="2"/>
  <c r="C33" i="2" l="1"/>
  <c r="G33" i="2"/>
  <c r="N42" i="2" s="1"/>
  <c r="M13" i="6"/>
  <c r="L13" i="6"/>
  <c r="K13" i="6"/>
  <c r="J13" i="6"/>
  <c r="I13" i="6"/>
  <c r="H13" i="6"/>
  <c r="G13" i="6"/>
  <c r="F13" i="6"/>
  <c r="E13" i="6"/>
  <c r="D13" i="6"/>
  <c r="C13" i="6"/>
  <c r="M12" i="6"/>
  <c r="L12" i="6"/>
  <c r="K12" i="6"/>
  <c r="J12" i="6"/>
  <c r="I12" i="6"/>
  <c r="H12" i="6"/>
  <c r="G12" i="6"/>
  <c r="F12" i="6"/>
  <c r="E12" i="6"/>
  <c r="D12" i="6"/>
  <c r="C12" i="6"/>
  <c r="E8" i="7" l="1"/>
  <c r="F8" i="7"/>
  <c r="G8" i="7"/>
  <c r="H8" i="7"/>
  <c r="I8" i="7"/>
  <c r="J8" i="7"/>
  <c r="K8" i="7"/>
  <c r="D8" i="7"/>
  <c r="Q14" i="4"/>
  <c r="R14" i="4"/>
  <c r="S14" i="4"/>
  <c r="T14" i="4"/>
  <c r="U14" i="4"/>
  <c r="V14" i="4"/>
  <c r="Q15" i="4"/>
  <c r="R15" i="4"/>
  <c r="S15" i="4"/>
  <c r="T15" i="4"/>
  <c r="U15" i="4"/>
  <c r="V15" i="4"/>
  <c r="Q16" i="4"/>
  <c r="R16" i="4"/>
  <c r="S16" i="4"/>
  <c r="T16" i="4"/>
  <c r="U16" i="4"/>
  <c r="V16" i="4"/>
  <c r="Q20" i="4"/>
  <c r="R20" i="4"/>
  <c r="S20" i="4"/>
  <c r="T20" i="4"/>
  <c r="U20" i="4"/>
  <c r="Q21" i="4"/>
  <c r="R21" i="4"/>
  <c r="S21" i="4"/>
  <c r="T21" i="4"/>
  <c r="U21" i="4"/>
  <c r="V21" i="4"/>
  <c r="Q22" i="4"/>
  <c r="R22" i="4"/>
  <c r="S22" i="4"/>
  <c r="T22" i="4"/>
  <c r="U22" i="4"/>
  <c r="V22" i="4"/>
  <c r="R23" i="4"/>
  <c r="S23" i="4"/>
  <c r="T23" i="4"/>
  <c r="U23" i="4"/>
  <c r="V23" i="4"/>
  <c r="Q24" i="4"/>
  <c r="R24" i="4"/>
  <c r="S24" i="4"/>
  <c r="T24" i="4"/>
  <c r="U24" i="4"/>
  <c r="V24" i="4"/>
  <c r="Q25" i="4"/>
  <c r="R25" i="4"/>
  <c r="S25" i="4"/>
  <c r="T25" i="4"/>
  <c r="U25" i="4"/>
  <c r="V25" i="4"/>
  <c r="Q26" i="4"/>
  <c r="R26" i="4"/>
  <c r="S26" i="4"/>
  <c r="T26" i="4"/>
  <c r="U26" i="4"/>
  <c r="V26" i="4"/>
  <c r="D11" i="6" l="1"/>
  <c r="E11" i="6"/>
  <c r="F11" i="6"/>
  <c r="G11" i="6"/>
  <c r="U11" i="6" s="1"/>
  <c r="H11" i="6"/>
  <c r="I11" i="6"/>
  <c r="J11" i="6"/>
  <c r="K11" i="6"/>
  <c r="L11" i="6"/>
  <c r="M11" i="6"/>
  <c r="Q11" i="6"/>
  <c r="D25" i="4"/>
  <c r="C25" i="4"/>
  <c r="D24" i="4"/>
  <c r="C24" i="4"/>
  <c r="C23" i="4"/>
  <c r="D26" i="4"/>
  <c r="C26" i="4"/>
  <c r="S9" i="6" s="1"/>
  <c r="D16" i="4"/>
  <c r="C16" i="4"/>
  <c r="D15" i="4"/>
  <c r="C15" i="4"/>
  <c r="C14" i="4"/>
  <c r="I21" i="2"/>
  <c r="I20" i="2" s="1"/>
  <c r="J21" i="2"/>
  <c r="J20" i="2" s="1"/>
  <c r="K21" i="2"/>
  <c r="K20" i="2" s="1"/>
  <c r="L21" i="2"/>
  <c r="L20" i="2" s="1"/>
  <c r="H21" i="2"/>
  <c r="H20" i="2" s="1"/>
  <c r="F21" i="2"/>
  <c r="F20" i="2" s="1"/>
  <c r="E21" i="2"/>
  <c r="E20" i="2" s="1"/>
  <c r="D21" i="2"/>
  <c r="D20" i="2" s="1"/>
  <c r="I15" i="2"/>
  <c r="O9" i="6" s="1"/>
  <c r="J15" i="2"/>
  <c r="Q9" i="6" s="1"/>
  <c r="K15" i="2"/>
  <c r="H15" i="2"/>
  <c r="P9" i="6" s="1"/>
  <c r="E15" i="2"/>
  <c r="D15" i="2"/>
  <c r="O16" i="2"/>
  <c r="O18" i="2"/>
  <c r="O19" i="2"/>
  <c r="O22" i="2"/>
  <c r="O23" i="2"/>
  <c r="N24" i="2"/>
  <c r="O25" i="2"/>
  <c r="O26" i="2"/>
  <c r="N27" i="2"/>
  <c r="O28" i="2"/>
  <c r="O30" i="2"/>
  <c r="O31" i="2"/>
  <c r="M23" i="2"/>
  <c r="M25" i="2"/>
  <c r="M26" i="2"/>
  <c r="M28" i="2"/>
  <c r="M31" i="2"/>
  <c r="M16" i="2"/>
  <c r="N16" i="2"/>
  <c r="P16" i="2"/>
  <c r="Q16" i="2"/>
  <c r="R16" i="2"/>
  <c r="P17" i="2"/>
  <c r="Q17" i="2"/>
  <c r="R17" i="2"/>
  <c r="P18" i="2"/>
  <c r="Q18" i="2"/>
  <c r="R18" i="2"/>
  <c r="P19" i="2"/>
  <c r="Q19" i="2"/>
  <c r="R19" i="2"/>
  <c r="P22" i="2"/>
  <c r="Q22" i="2"/>
  <c r="R22" i="2"/>
  <c r="N23" i="2"/>
  <c r="P23" i="2"/>
  <c r="Q23" i="2"/>
  <c r="R23" i="2"/>
  <c r="M24" i="2"/>
  <c r="P24" i="2"/>
  <c r="Q24" i="2"/>
  <c r="R24" i="2"/>
  <c r="P25" i="2"/>
  <c r="Q25" i="2"/>
  <c r="R25" i="2"/>
  <c r="P26" i="2"/>
  <c r="Q26" i="2"/>
  <c r="R26" i="2"/>
  <c r="P27" i="2"/>
  <c r="Q27" i="2"/>
  <c r="R27" i="2"/>
  <c r="P28" i="2"/>
  <c r="Q28" i="2"/>
  <c r="R28" i="2"/>
  <c r="M29" i="2"/>
  <c r="N29" i="2"/>
  <c r="O29" i="2"/>
  <c r="P29" i="2"/>
  <c r="Q29" i="2"/>
  <c r="R29" i="2"/>
  <c r="P30" i="2"/>
  <c r="Q30" i="2"/>
  <c r="R30" i="2"/>
  <c r="P31" i="2"/>
  <c r="Q31" i="2"/>
  <c r="R31" i="2"/>
  <c r="AA11" i="6" l="1"/>
  <c r="Z11" i="6"/>
  <c r="J33" i="2"/>
  <c r="L33" i="2"/>
  <c r="I33" i="2"/>
  <c r="O42" i="2" s="1"/>
  <c r="X11" i="6"/>
  <c r="V11" i="6"/>
  <c r="W11" i="6"/>
  <c r="H33" i="2"/>
  <c r="E33" i="2"/>
  <c r="K33" i="2"/>
  <c r="P42" i="2" s="1"/>
  <c r="D33" i="2"/>
  <c r="M27" i="2"/>
  <c r="N19" i="2"/>
  <c r="N18" i="2"/>
  <c r="O27" i="2"/>
  <c r="N25" i="2"/>
  <c r="M22" i="2"/>
  <c r="M18" i="2"/>
  <c r="N30" i="2"/>
  <c r="N28" i="2"/>
  <c r="N26" i="2"/>
  <c r="O24" i="2"/>
  <c r="N22" i="2"/>
  <c r="N15" i="2"/>
  <c r="Q21" i="2"/>
  <c r="R21" i="2"/>
  <c r="P21" i="2"/>
  <c r="N31" i="2"/>
  <c r="M30" i="2"/>
  <c r="M19" i="2"/>
  <c r="T19" i="4"/>
  <c r="S19" i="4"/>
  <c r="R19" i="4"/>
  <c r="Q19" i="4"/>
  <c r="V18" i="4"/>
  <c r="U18" i="4"/>
  <c r="V19" i="4"/>
  <c r="U19" i="4"/>
  <c r="T18" i="4"/>
  <c r="S18" i="4"/>
  <c r="R18" i="4"/>
  <c r="Q18" i="4"/>
  <c r="V17" i="4"/>
  <c r="U17" i="4"/>
  <c r="T17" i="4"/>
  <c r="S17" i="4"/>
  <c r="N11" i="6"/>
  <c r="O11" i="6"/>
  <c r="R20" i="2"/>
  <c r="N21" i="2"/>
  <c r="Q20" i="2"/>
  <c r="P20" i="2"/>
  <c r="M21" i="2"/>
  <c r="Q33" i="2" l="1"/>
  <c r="M33" i="2"/>
  <c r="P33" i="2"/>
  <c r="R33" i="2"/>
  <c r="O21" i="2"/>
  <c r="M20" i="2" l="1"/>
  <c r="N33" i="2"/>
  <c r="O33" i="2"/>
  <c r="O20" i="2"/>
  <c r="N20" i="2"/>
  <c r="R17" i="4"/>
  <c r="R11" i="4"/>
  <c r="Q17" i="4"/>
</calcChain>
</file>

<file path=xl/sharedStrings.xml><?xml version="1.0" encoding="utf-8"?>
<sst xmlns="http://schemas.openxmlformats.org/spreadsheetml/2006/main" count="289" uniqueCount="187">
  <si>
    <t>УТВЕРЖДЕНО</t>
  </si>
  <si>
    <t>Постановление</t>
  </si>
  <si>
    <t>ГОСУДАРСТВЕННАЯ СТАТИСТИЧЕСКАЯ ОТЧЕТНОСТЬ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</si>
  <si>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порядке, установленном законодательством Республики Беларусь</t>
  </si>
  <si>
    <t>ОТЧЕТ</t>
  </si>
  <si>
    <t>об отпуске древесины, мерах ухода за лесом, подсочке и побочных пользованиях</t>
  </si>
  <si>
    <t>Представляют</t>
  </si>
  <si>
    <t>Срок представления</t>
  </si>
  <si>
    <t>Форма 1-отпуск древесины (Минлесхоз)</t>
  </si>
  <si>
    <t>своей вышестоящей организации;</t>
  </si>
  <si>
    <t>лесоустроительному республиканскому унитарному предприятию «Белгослес» (далее – РУП «Белгослес»);</t>
  </si>
  <si>
    <t>РУП «Белгослес» – сводные статистические данные (информацию)</t>
  </si>
  <si>
    <t>Министерству лесного хозяйства Республики Беларусь;</t>
  </si>
  <si>
    <t>Национальному статистическому комитету Республики Беларусь</t>
  </si>
  <si>
    <t>25 января</t>
  </si>
  <si>
    <t>10 февраля</t>
  </si>
  <si>
    <t>10 марта</t>
  </si>
  <si>
    <t>25 марта</t>
  </si>
  <si>
    <t>Код формы по ОКУД</t>
  </si>
  <si>
    <t>Годовая</t>
  </si>
  <si>
    <t>Учетный номер плательщика (УНП)</t>
  </si>
  <si>
    <t>13.09.2010 №195</t>
  </si>
  <si>
    <t>Раздел I</t>
  </si>
  <si>
    <t>ЗАГОТОВКА ДРЕВЕСИНЫ</t>
  </si>
  <si>
    <t>Наименование показателя</t>
  </si>
  <si>
    <t>Номер строки</t>
  </si>
  <si>
    <t>объем древесины</t>
  </si>
  <si>
    <t>всего</t>
  </si>
  <si>
    <t>из нее</t>
  </si>
  <si>
    <t>общий</t>
  </si>
  <si>
    <t>из него ликвидной</t>
  </si>
  <si>
    <t>из него деловой</t>
  </si>
  <si>
    <t>А</t>
  </si>
  <si>
    <t>Б</t>
  </si>
  <si>
    <t>х</t>
  </si>
  <si>
    <t>прочистка………….………….….………</t>
  </si>
  <si>
    <t>прореживание……………….……....……</t>
  </si>
  <si>
    <t>проходные рубки…………………….…..</t>
  </si>
  <si>
    <t>выборочные санитарные рубки…………..</t>
  </si>
  <si>
    <t>рубки реконструкции……………………..</t>
  </si>
  <si>
    <t>в том числе:
осветление………………………………..</t>
  </si>
  <si>
    <t>уборка захламленности…..……………..</t>
  </si>
  <si>
    <t>из них:
сплошные санитарные рубки……..…….</t>
  </si>
  <si>
    <t>Раздел II</t>
  </si>
  <si>
    <t>из графы 3</t>
  </si>
  <si>
    <t>из графы 10</t>
  </si>
  <si>
    <t>сосна</t>
  </si>
  <si>
    <t>ель</t>
  </si>
  <si>
    <t>береза</t>
  </si>
  <si>
    <t>осина</t>
  </si>
  <si>
    <t>Г</t>
  </si>
  <si>
    <t>Объем ликвидной древесины - всего</t>
  </si>
  <si>
    <t>В том числе деловой древесины</t>
  </si>
  <si>
    <t>объем ликвидной древесины -всего</t>
  </si>
  <si>
    <t>в том числе деловой древесины</t>
  </si>
  <si>
    <t>из графы 7 - дуб</t>
  </si>
  <si>
    <t>ольха черная</t>
  </si>
  <si>
    <t>объем ликвидной древесины - всего</t>
  </si>
  <si>
    <t>в том числе деловой древесины - всего</t>
  </si>
  <si>
    <t>Раздел III</t>
  </si>
  <si>
    <t>Главное пользование</t>
  </si>
  <si>
    <t>Объем заготовленной древесины</t>
  </si>
  <si>
    <t>по ценам биржевых сделок......</t>
  </si>
  <si>
    <t>по ценам биржевых сделок...</t>
  </si>
  <si>
    <t>по ценам биржевых сделок....</t>
  </si>
  <si>
    <t>ОТПУСК ДРЕВЕСИНЫ НА КОРНЮ ЛЕСОПОЛЬЗОВАТЕЛЯМ</t>
  </si>
  <si>
    <t>Наименование лесопользователя, форма отпуска древесины на корню</t>
  </si>
  <si>
    <t>объем ликвидной древесины, отпущенной по лесорубочным билетам</t>
  </si>
  <si>
    <t>из него деловой древесины</t>
  </si>
  <si>
    <t>объем фактически заготовленной ликвидной древесины</t>
  </si>
  <si>
    <t>в зоне радиоактивного загрязнения с уровнем 15-40 Кu/км2</t>
  </si>
  <si>
    <t>по главному пользованию предыдущего года, по которому предоставлена отсрочка</t>
  </si>
  <si>
    <t>в том числе:
по таксовой стоимости..............</t>
  </si>
  <si>
    <t>в том числе: 
по таксовой стоимости…......</t>
  </si>
  <si>
    <t>Министерство внутренних дел Республики Беларусь – всего по таксовой стоимости....</t>
  </si>
  <si>
    <t>РАСЧЕТНАЯ ЛЕСОСЕКА, ОТПУСК И ЗАГОТОВКА ДРЕВЕСИНЫ ПО РУБКАМ ГЛАВНОГО ПОЛЬЗОВАНИЯ</t>
  </si>
  <si>
    <t>другие организации....….....</t>
  </si>
  <si>
    <r>
      <t>Организации и физические лица, осуществляющие строительство жилых домов в сельской местности (фонд облисполкома),</t>
    </r>
    <r>
      <rPr>
        <b/>
        <sz val="10"/>
        <color theme="1"/>
        <rFont val="Times New Roman"/>
        <family val="1"/>
        <charset val="204"/>
      </rPr>
      <t xml:space="preserve"> – </t>
    </r>
    <r>
      <rPr>
        <sz val="10"/>
        <color theme="1"/>
        <rFont val="Times New Roman"/>
        <family val="1"/>
        <charset val="204"/>
      </rPr>
      <t>всего по таксовой стоимости................</t>
    </r>
  </si>
  <si>
    <t>по ценам биржевых сделок…….</t>
  </si>
  <si>
    <t>Раздел IV</t>
  </si>
  <si>
    <t>гектаров</t>
  </si>
  <si>
    <t>Прочие лесопользователи…….</t>
  </si>
  <si>
    <t>Наименование лесопользователя</t>
  </si>
  <si>
    <t>Наличие насаждений, вышедших из подсочки, но не срубленных, тысяч кубических метров</t>
  </si>
  <si>
    <t>тысяч кубических метров</t>
  </si>
  <si>
    <t>в том числе приспева-ющих насаждений</t>
  </si>
  <si>
    <t xml:space="preserve">юридические лица, ведущие лесное хозяйство, находящиеся в подчинении Министерства лесного хозяйства Республики Беларусь, </t>
  </si>
  <si>
    <t>областному  государственному производственному лесохозяйственному объединению</t>
  </si>
  <si>
    <t xml:space="preserve">юридические лица, ведущие лесное хозяйство, находящиеся в ведении республиканских органов государственного управления и иных государственных организаций, подчиненных Правительству Республики Беларусь, </t>
  </si>
  <si>
    <t xml:space="preserve">областное государственное производственное лесохозяйственное объединение; республиканские органы государственного управления и иные государственные организации, подчиненные Правительству Республики Беларусь, – сводные статистические данные (информацию)  </t>
  </si>
  <si>
    <t>Министерство лесного хозяйства Республики Беларусь – сводные статистические данные (информацию)</t>
  </si>
  <si>
    <t>0625505</t>
  </si>
  <si>
    <t>_________________________________________________________________________________________________________________________</t>
  </si>
  <si>
    <t>Почтовый адрес (фактический) ________________________________________________________________________________________________</t>
  </si>
  <si>
    <t>Регистрационный номер респондента в статистическом регистре (ОКПО)</t>
  </si>
  <si>
    <t>КОНФИДЕНЦИАЛЬНОСТЬ ГАРНТИРУЕТСЯ ПОЛУЧАТЕЛЕМ ИНФОРМАЦИИ</t>
  </si>
  <si>
    <t xml:space="preserve">Национального статистического </t>
  </si>
  <si>
    <t>комитета Республики Беларусь</t>
  </si>
  <si>
    <t>5 (2)</t>
  </si>
  <si>
    <t>в том числе:
по таксовой стоимости….......</t>
  </si>
  <si>
    <t>в том числе: 
по таксовой стоимости........</t>
  </si>
  <si>
    <t>Прочие лесопользователи – всего……..</t>
  </si>
  <si>
    <t>в том числе: 
организации, ведущие лесное хозяйство</t>
  </si>
  <si>
    <t>Всего (сумма строк 304, 307, 310, 311, 314)</t>
  </si>
  <si>
    <t>Из строки 301: 
юридические лица, ведущие лесное хозяйство (без учета отпуска по фонду областного исполнительного и распорядительного органа (далее - облисполком) – всего</t>
  </si>
  <si>
    <t>Белорусский производственно-торговый концерн лесной, де-ревообрабатывающей и целлюлозно-бумажной промышленности – всего.…………..</t>
  </si>
  <si>
    <t>в том числе:
постепенные и выборочные рубки…….</t>
  </si>
  <si>
    <r>
      <t>Заготовка древесины в зоне радиоактивного загрязнения с уровнем 
15-40 Кu/км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.............</t>
    </r>
  </si>
  <si>
    <t>Заготовка древесины по главному пользованию предыдущего года, по которому предоставлена отсрочка..</t>
  </si>
  <si>
    <t>Рубки главного пользования – всего…</t>
  </si>
  <si>
    <t>Заготовка древесины на лесосеках главного пользования предыдущего года, на которые предоставлена отсрочка на проведение рубок леса и (или) вывозку древесины</t>
  </si>
  <si>
    <t>рубки обновления и формирования (переформирования)….</t>
  </si>
  <si>
    <t>в том числе: рубки ухода за лесами – всего……………..</t>
  </si>
  <si>
    <t>сплошнолесосечные  рубки………….….………....</t>
  </si>
  <si>
    <t>другие  виды прочих рубок……..</t>
  </si>
  <si>
    <t>Возможный размер ежегодной заготовки живицы, исходя из наличия и состояния насаждений, гектаров</t>
  </si>
  <si>
    <t>Предоставлено участков лесного фонда для заготовки живицы и древесных соков, гектаров</t>
  </si>
  <si>
    <t>Площадь участков на котрых истек срок лесопользования в отчетном году, гектаров</t>
  </si>
  <si>
    <t>Подлежит передаче участков лесного фонда для зпготовки живицы в новом году, гектаров</t>
  </si>
  <si>
    <t>Проведение рубок на участках лесного фонда предоставленных для заготовки живицы и древесных соков, вышедших из подсочки</t>
  </si>
  <si>
    <t>пиловочное бревно</t>
  </si>
  <si>
    <t>фанерное бревно</t>
  </si>
  <si>
    <t>балансы</t>
  </si>
  <si>
    <t xml:space="preserve">Прочие </t>
  </si>
  <si>
    <t>Рубки промежуточного пользования – всего (сумма строк 107, с 112 по 114)….</t>
  </si>
  <si>
    <t>Таблица-1</t>
  </si>
  <si>
    <t>Заготовка древесины по видам рубок</t>
  </si>
  <si>
    <t>Итого (сумма строк 101, с 104 по 106 и 115)</t>
  </si>
  <si>
    <t>площадь рубок</t>
  </si>
  <si>
    <t>хвойной группе пород</t>
  </si>
  <si>
    <t>твердолиственной группе пород</t>
  </si>
  <si>
    <t>из графы 5</t>
  </si>
  <si>
    <t>Таблица-2</t>
  </si>
  <si>
    <t>Заготовка деловой древесины по сортиментной структуре</t>
  </si>
  <si>
    <t>Всего</t>
  </si>
  <si>
    <t>Из него</t>
  </si>
  <si>
    <t>Таблица-3</t>
  </si>
  <si>
    <t>Таблица-4</t>
  </si>
  <si>
    <t>Таблица-5</t>
  </si>
  <si>
    <t>хвойной</t>
  </si>
  <si>
    <t>твердолиственной</t>
  </si>
  <si>
    <t>мягколиственной</t>
  </si>
  <si>
    <t>из него по хвойной группе пород</t>
  </si>
  <si>
    <t xml:space="preserve">площадь – гектаров с одним знаком после запятой; </t>
  </si>
  <si>
    <t>объем древесины – тысяч кубических метров с одним знаком после запятой</t>
  </si>
  <si>
    <t>объем ликвидной древесины - тысяч кубических метров</t>
  </si>
  <si>
    <t>с одним знаком после запятой</t>
  </si>
  <si>
    <t>Прочие рубки – всего  (сумма строк 116, 117, 118 )………………..</t>
  </si>
  <si>
    <t xml:space="preserve"> по хвойной группе пород *</t>
  </si>
  <si>
    <t>по твердолиственной группе пород *</t>
  </si>
  <si>
    <t>хвойной группе пород **</t>
  </si>
  <si>
    <t>твердолиственной группе пород**</t>
  </si>
  <si>
    <t>* данные по хозяйствам,    ** данные по группам пород</t>
  </si>
  <si>
    <t xml:space="preserve">Из общего количества по группам древесных пород </t>
  </si>
  <si>
    <t>сырье древесное технологическое.</t>
  </si>
  <si>
    <t>круглые лесоматериалы (сорт А, В, С)</t>
  </si>
  <si>
    <t>круглые лесоматериалы (сорт D).</t>
  </si>
  <si>
    <t>Заготовлено деловой древесины – всего (сумма строк с 121 по 127)</t>
  </si>
  <si>
    <t xml:space="preserve">Размер расчетной лесосеки отчетного года – всего (сумма строк 204 и 207 </t>
  </si>
  <si>
    <t>Объем отпуска древесины на корню по выданным лесорубочным билетам (ордерам) – всего (сумма строк 205 и 208)</t>
  </si>
  <si>
    <t>Фактический объем заготовленной древесины – всего (сумма строк 206 и 209)</t>
  </si>
  <si>
    <t>Размер расчетной лесосеки отчетного года на доступных участка</t>
  </si>
  <si>
    <t>Объем отпуска древесины на корню по выданным лесорубочным билетам (ордерам) на доступных участках</t>
  </si>
  <si>
    <t>Фактический объем заготовленной древесины на доступных участках.</t>
  </si>
  <si>
    <t>Размер расчетной лесосеки отчетного года на труднодоступных участках</t>
  </si>
  <si>
    <t>Объем отпуска древесины на корню по выданным лесорубочным билетам (ордерам) на труднодоступных участках</t>
  </si>
  <si>
    <t>Фактический объем заготовленной древесины на труднодоступных участках</t>
  </si>
  <si>
    <t>Разрешенный дополнительный отпуск древесины на корню</t>
  </si>
  <si>
    <t>Объем дополнительного отпуска древесины на корню по выданным лесорубочным билетам (ордерам)</t>
  </si>
  <si>
    <t>Фактический объем дополнительно заготовленной древесины.</t>
  </si>
  <si>
    <t>Размер расчетной лесосеки в зоне радиоактивного загрязнения с уровнем 15–40 Ku/кв. км…</t>
  </si>
  <si>
    <t>Объем отпуска древесины на корню по выданным лесорубочным билетам (ордерам) в зоне радиоактивного загрязнения с уровнем 15–40 Ku/кв. км</t>
  </si>
  <si>
    <t>Фактический объем заготовленной древесины в зоне радиоактивного загрязнения с уровнем 15–40 Ku/кв. км</t>
  </si>
  <si>
    <t>из объемов расчетной лесосеки года, следующим за отчетным</t>
  </si>
  <si>
    <t>Заготовка живицы (сумма строк с 402 по 404)</t>
  </si>
  <si>
    <t>в том числе:
юридическими лицами, ведущими лесное
хозяйство</t>
  </si>
  <si>
    <t>Белорусским производственно-торговым концерном лесной, деревообрабатывающей и целлюлознобумажной промышленности</t>
  </si>
  <si>
    <t>Заготовка древесных соков березы (сумма строк с 406 по 408)</t>
  </si>
  <si>
    <t>Заготовка живицы, древесных соков, тонн</t>
  </si>
  <si>
    <t>контроль из раздела 1-стр 101</t>
  </si>
  <si>
    <t>контроль из раздела 1-стр 105/5</t>
  </si>
  <si>
    <t>контроль из раздела 2-стр 216/1</t>
  </si>
  <si>
    <t>контроль из раздела 1-стр 104/5</t>
  </si>
  <si>
    <t>контроль из раздела 2-стр 215/1</t>
  </si>
  <si>
    <r>
      <t xml:space="preserve">Заготовка живицы и древесных соков </t>
    </r>
    <r>
      <rPr>
        <sz val="10"/>
        <color rgb="FF00B050"/>
        <rFont val="Times New Roman"/>
        <family val="1"/>
        <charset val="204"/>
      </rPr>
      <t>(в целых числах)</t>
    </r>
  </si>
  <si>
    <t>за 2022 г.</t>
  </si>
  <si>
    <t>Полное наименование юридического лица __Брестский лесхоз__________________________________________________________________________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</si>
</sst>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 ;[Red]\-0.0\ "/>
    <numFmt numFmtId="165" formatCode="0.0"/>
    <numFmt numFmtId="166" formatCode="00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B05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93FE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vertical="center" wrapText="1" shrinkToFit="1"/>
    </xf>
    <xf numFmtId="0" fontId="1" fillId="0" borderId="0" xfId="0" applyNumberFormat="1" applyFont="1" applyAlignment="1">
      <alignment horizontal="center" vertical="center" wrapText="1" shrinkToFit="1"/>
    </xf>
    <xf numFmtId="0" fontId="1" fillId="0" borderId="0" xfId="0" applyNumberFormat="1" applyFont="1" applyFill="1" applyAlignment="1" applyProtection="1">
      <alignment horizontal="center" vertical="center" wrapText="1" shrinkToFit="1"/>
      <protection locked="0"/>
    </xf>
    <xf numFmtId="0" fontId="1" fillId="0" borderId="1" xfId="0" applyNumberFormat="1" applyFont="1" applyBorder="1" applyAlignment="1">
      <alignment horizontal="center" vertical="center" wrapText="1" shrinkToFit="1"/>
    </xf>
    <xf numFmtId="0" fontId="1" fillId="0" borderId="8" xfId="0" applyNumberFormat="1" applyFont="1" applyBorder="1" applyAlignment="1">
      <alignment horizontal="center" vertical="center" wrapText="1" shrinkToFit="1"/>
    </xf>
    <xf numFmtId="0" fontId="1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10" xfId="0" applyNumberFormat="1" applyFont="1" applyBorder="1" applyAlignment="1">
      <alignment horizontal="center" vertical="center" wrapText="1" shrinkToFit="1"/>
    </xf>
    <xf numFmtId="0" fontId="1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2" xfId="0" applyNumberFormat="1" applyFont="1" applyBorder="1" applyAlignment="1">
      <alignment horizontal="center" vertical="center" wrapText="1" shrinkToFit="1"/>
    </xf>
    <xf numFmtId="0" fontId="1" fillId="0" borderId="4" xfId="0" applyNumberFormat="1" applyFont="1" applyBorder="1" applyAlignment="1">
      <alignment horizontal="center" vertical="center" wrapText="1" shrinkToFit="1"/>
    </xf>
    <xf numFmtId="0" fontId="1" fillId="0" borderId="3" xfId="0" applyNumberFormat="1" applyFont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164" fontId="1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164" fontId="1" fillId="0" borderId="13" xfId="0" applyNumberFormat="1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 shrinkToFit="1"/>
    </xf>
    <xf numFmtId="164" fontId="2" fillId="9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9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164" fontId="4" fillId="9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 shrinkToFit="1"/>
    </xf>
    <xf numFmtId="0" fontId="1" fillId="0" borderId="9" xfId="0" applyNumberFormat="1" applyFont="1" applyBorder="1" applyAlignment="1">
      <alignment horizontal="left" vertical="center" wrapText="1" shrinkToFit="1"/>
    </xf>
    <xf numFmtId="0" fontId="1" fillId="0" borderId="1" xfId="0" applyNumberFormat="1" applyFont="1" applyBorder="1" applyAlignment="1">
      <alignment horizontal="center" vertical="center" wrapText="1" shrinkToFit="1"/>
    </xf>
    <xf numFmtId="0" fontId="1" fillId="0" borderId="6" xfId="0" applyNumberFormat="1" applyFont="1" applyBorder="1" applyAlignment="1">
      <alignment horizontal="center" vertical="center" wrapText="1" shrinkToFit="1"/>
    </xf>
    <xf numFmtId="0" fontId="1" fillId="0" borderId="14" xfId="0" applyNumberFormat="1" applyFont="1" applyBorder="1" applyAlignment="1">
      <alignment horizontal="center" vertical="center" wrapText="1" shrinkToFit="1"/>
    </xf>
    <xf numFmtId="0" fontId="1" fillId="0" borderId="7" xfId="0" applyNumberFormat="1" applyFont="1" applyBorder="1" applyAlignment="1">
      <alignment horizontal="center" vertical="center" wrapText="1" shrinkToFit="1"/>
    </xf>
    <xf numFmtId="0" fontId="1" fillId="0" borderId="8" xfId="0" applyNumberFormat="1" applyFont="1" applyBorder="1" applyAlignment="1">
      <alignment horizontal="center" vertical="center" wrapText="1" shrinkToFit="1"/>
    </xf>
    <xf numFmtId="0" fontId="1" fillId="0" borderId="0" xfId="0" applyNumberFormat="1" applyFont="1" applyBorder="1" applyAlignment="1">
      <alignment horizontal="center" vertical="center" wrapText="1" shrinkToFit="1"/>
    </xf>
    <xf numFmtId="0" fontId="1" fillId="0" borderId="9" xfId="0" applyNumberFormat="1" applyFont="1" applyBorder="1" applyAlignment="1">
      <alignment horizontal="center" vertical="center" wrapText="1" shrinkToFit="1"/>
    </xf>
    <xf numFmtId="0" fontId="1" fillId="0" borderId="10" xfId="0" applyNumberFormat="1" applyFont="1" applyBorder="1" applyAlignment="1">
      <alignment horizontal="center" vertical="center" wrapText="1" shrinkToFit="1"/>
    </xf>
    <xf numFmtId="0" fontId="1" fillId="0" borderId="5" xfId="0" applyNumberFormat="1" applyFont="1" applyBorder="1" applyAlignment="1">
      <alignment horizontal="center" vertical="center" wrapText="1" shrinkToFit="1"/>
    </xf>
    <xf numFmtId="0" fontId="1" fillId="0" borderId="11" xfId="0" applyNumberFormat="1" applyFont="1" applyBorder="1" applyAlignment="1">
      <alignment horizontal="center" vertical="center" wrapText="1" shrinkToFit="1"/>
    </xf>
    <xf numFmtId="0" fontId="1" fillId="0" borderId="12" xfId="0" applyNumberFormat="1" applyFont="1" applyBorder="1" applyAlignment="1">
      <alignment horizontal="center" vertical="center" wrapText="1" shrinkToFit="1"/>
    </xf>
    <xf numFmtId="0" fontId="1" fillId="0" borderId="15" xfId="0" applyNumberFormat="1" applyFont="1" applyBorder="1" applyAlignment="1">
      <alignment horizontal="center" vertical="center" wrapText="1" shrinkToFit="1"/>
    </xf>
    <xf numFmtId="0" fontId="1" fillId="0" borderId="13" xfId="0" applyNumberFormat="1" applyFont="1" applyBorder="1" applyAlignment="1">
      <alignment horizontal="center" vertical="center" wrapText="1" shrinkToFit="1"/>
    </xf>
    <xf numFmtId="0" fontId="3" fillId="0" borderId="12" xfId="0" applyNumberFormat="1" applyFont="1" applyBorder="1" applyAlignment="1">
      <alignment horizontal="center" vertical="center" wrapText="1" shrinkToFit="1"/>
    </xf>
    <xf numFmtId="0" fontId="3" fillId="0" borderId="15" xfId="0" applyNumberFormat="1" applyFont="1" applyBorder="1" applyAlignment="1">
      <alignment horizontal="center" vertical="center" wrapText="1" shrinkToFit="1"/>
    </xf>
    <xf numFmtId="0" fontId="3" fillId="0" borderId="13" xfId="0" applyNumberFormat="1" applyFont="1" applyBorder="1" applyAlignment="1">
      <alignment horizontal="center" vertical="center" wrapText="1" shrinkToFit="1"/>
    </xf>
    <xf numFmtId="0" fontId="1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Alignment="1">
      <alignment horizontal="left"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5" fontId="0" fillId="7" borderId="12" xfId="0" applyNumberFormat="1" applyFont="1" applyFill="1" applyBorder="1" applyAlignment="1">
      <alignment horizontal="center" vertical="center" wrapText="1"/>
    </xf>
    <xf numFmtId="165" fontId="0" fillId="7" borderId="15" xfId="0" applyNumberFormat="1" applyFont="1" applyFill="1" applyBorder="1" applyAlignment="1">
      <alignment horizontal="center" vertical="center" wrapText="1"/>
    </xf>
    <xf numFmtId="165" fontId="0" fillId="7" borderId="13" xfId="0" applyNumberFormat="1" applyFont="1" applyFill="1" applyBorder="1" applyAlignment="1">
      <alignment horizontal="center" vertical="center" wrapText="1"/>
    </xf>
    <xf numFmtId="165" fontId="0" fillId="8" borderId="12" xfId="0" applyNumberFormat="1" applyFont="1" applyFill="1" applyBorder="1" applyAlignment="1">
      <alignment horizontal="center" vertical="center" wrapText="1"/>
    </xf>
    <xf numFmtId="165" fontId="0" fillId="8" borderId="15" xfId="0" applyNumberFormat="1" applyFont="1" applyFill="1" applyBorder="1" applyAlignment="1">
      <alignment horizontal="center" vertical="center" wrapText="1"/>
    </xf>
    <xf numFmtId="165" fontId="0" fillId="8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 shrinkToFit="1"/>
    </xf>
    <xf numFmtId="166" fontId="3" fillId="0" borderId="14" xfId="0" applyNumberFormat="1" applyFont="1" applyBorder="1" applyAlignment="1">
      <alignment horizontal="left" vertical="center" wrapText="1" shrinkToFit="1"/>
    </xf>
    <xf numFmtId="0" fontId="9" fillId="0" borderId="14" xfId="0" applyFont="1" applyBorder="1" applyAlignment="1">
      <alignment horizontal="left" vertical="center" wrapText="1" shrinkToFi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right" vertical="center" wrapText="1" shrinkToFit="1"/>
    </xf>
    <xf numFmtId="0" fontId="4" fillId="0" borderId="0" xfId="0" applyFont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view="pageBreakPreview" topLeftCell="A19" zoomScaleSheetLayoutView="100" workbookViewId="0">
      <selection activeCell="E22" sqref="E22"/>
    </sheetView>
  </sheetViews>
  <sheetFormatPr defaultColWidth="9.140625" defaultRowHeight="15" x14ac:dyDescent="0.25"/>
  <cols>
    <col min="1" max="1" width="9.140625" style="10"/>
    <col min="2" max="2" width="64.42578125" style="10" customWidth="1"/>
    <col min="3" max="3" width="20.85546875" style="10" customWidth="1"/>
    <col min="4" max="4" width="9.140625" style="10"/>
    <col min="5" max="5" width="20.42578125" style="10" customWidth="1"/>
    <col min="6" max="6" width="17.42578125" style="10" customWidth="1"/>
    <col min="7" max="16384" width="9.140625" style="10"/>
  </cols>
  <sheetData>
    <row r="1" spans="1:6" x14ac:dyDescent="0.25">
      <c r="E1" s="114" t="s">
        <v>0</v>
      </c>
      <c r="F1" s="114"/>
    </row>
    <row r="2" spans="1:6" x14ac:dyDescent="0.25">
      <c r="E2" s="114" t="s">
        <v>1</v>
      </c>
      <c r="F2" s="114"/>
    </row>
    <row r="3" spans="1:6" x14ac:dyDescent="0.25">
      <c r="E3" s="114" t="s">
        <v>96</v>
      </c>
      <c r="F3" s="114"/>
    </row>
    <row r="4" spans="1:6" x14ac:dyDescent="0.25">
      <c r="E4" s="114" t="s">
        <v>97</v>
      </c>
      <c r="F4" s="114"/>
    </row>
    <row r="5" spans="1:6" x14ac:dyDescent="0.25">
      <c r="E5" s="114" t="s">
        <v>21</v>
      </c>
      <c r="F5" s="114"/>
    </row>
    <row r="6" spans="1:6" x14ac:dyDescent="0.25">
      <c r="A6" s="102" t="s">
        <v>2</v>
      </c>
      <c r="B6" s="103"/>
      <c r="C6" s="103"/>
      <c r="D6" s="103"/>
      <c r="E6" s="103"/>
      <c r="F6" s="104"/>
    </row>
    <row r="8" spans="1:6" x14ac:dyDescent="0.25">
      <c r="A8" s="99" t="s">
        <v>95</v>
      </c>
      <c r="B8" s="100"/>
      <c r="C8" s="100"/>
      <c r="D8" s="100"/>
      <c r="E8" s="100"/>
      <c r="F8" s="101"/>
    </row>
    <row r="10" spans="1:6" ht="38.25" customHeight="1" x14ac:dyDescent="0.25">
      <c r="A10" s="99" t="s">
        <v>3</v>
      </c>
      <c r="B10" s="100"/>
      <c r="C10" s="100"/>
      <c r="D10" s="100"/>
      <c r="E10" s="100"/>
      <c r="F10" s="101"/>
    </row>
    <row r="12" spans="1:6" x14ac:dyDescent="0.25">
      <c r="B12" s="90" t="s">
        <v>4</v>
      </c>
      <c r="C12" s="91"/>
      <c r="D12" s="91"/>
      <c r="E12" s="92"/>
    </row>
    <row r="13" spans="1:6" x14ac:dyDescent="0.25">
      <c r="B13" s="105" t="s">
        <v>5</v>
      </c>
      <c r="C13" s="106"/>
      <c r="D13" s="106"/>
      <c r="E13" s="107"/>
    </row>
    <row r="14" spans="1:6" x14ac:dyDescent="0.25">
      <c r="B14" s="108" t="s">
        <v>185</v>
      </c>
      <c r="C14" s="109"/>
      <c r="D14" s="109"/>
      <c r="E14" s="110"/>
    </row>
    <row r="15" spans="1:6" x14ac:dyDescent="0.25">
      <c r="B15" s="11"/>
    </row>
    <row r="16" spans="1:6" ht="18.75" customHeight="1" x14ac:dyDescent="0.25">
      <c r="A16" s="113" t="s">
        <v>6</v>
      </c>
      <c r="B16" s="113"/>
      <c r="C16" s="12" t="s">
        <v>7</v>
      </c>
      <c r="E16" s="89" t="s">
        <v>8</v>
      </c>
      <c r="F16" s="89"/>
    </row>
    <row r="17" spans="1:6" ht="31.5" customHeight="1" x14ac:dyDescent="0.25">
      <c r="A17" s="111" t="s">
        <v>86</v>
      </c>
      <c r="B17" s="112"/>
      <c r="C17" s="17" t="s">
        <v>14</v>
      </c>
      <c r="E17" s="12" t="s">
        <v>18</v>
      </c>
      <c r="F17" s="20" t="s">
        <v>91</v>
      </c>
    </row>
    <row r="18" spans="1:6" ht="30" x14ac:dyDescent="0.25">
      <c r="A18" s="13"/>
      <c r="B18" s="14" t="s">
        <v>87</v>
      </c>
      <c r="C18" s="18"/>
    </row>
    <row r="19" spans="1:6" ht="46.5" customHeight="1" x14ac:dyDescent="0.25">
      <c r="A19" s="87" t="s">
        <v>88</v>
      </c>
      <c r="B19" s="88"/>
      <c r="C19" s="18" t="s">
        <v>14</v>
      </c>
      <c r="E19" s="89" t="s">
        <v>19</v>
      </c>
      <c r="F19" s="89"/>
    </row>
    <row r="20" spans="1:6" x14ac:dyDescent="0.25">
      <c r="A20" s="13"/>
      <c r="B20" s="14" t="s">
        <v>9</v>
      </c>
      <c r="C20" s="18"/>
    </row>
    <row r="21" spans="1:6" ht="63" customHeight="1" x14ac:dyDescent="0.25">
      <c r="A21" s="87" t="s">
        <v>89</v>
      </c>
      <c r="B21" s="88"/>
      <c r="C21" s="18" t="s">
        <v>15</v>
      </c>
    </row>
    <row r="22" spans="1:6" ht="30" x14ac:dyDescent="0.25">
      <c r="A22" s="13"/>
      <c r="B22" s="14" t="s">
        <v>10</v>
      </c>
      <c r="C22" s="18"/>
    </row>
    <row r="23" spans="1:6" x14ac:dyDescent="0.25">
      <c r="A23" s="87" t="s">
        <v>11</v>
      </c>
      <c r="B23" s="88"/>
      <c r="C23" s="18" t="s">
        <v>16</v>
      </c>
    </row>
    <row r="24" spans="1:6" x14ac:dyDescent="0.25">
      <c r="A24" s="13"/>
      <c r="B24" s="14" t="s">
        <v>12</v>
      </c>
      <c r="C24" s="18"/>
    </row>
    <row r="25" spans="1:6" ht="29.25" customHeight="1" x14ac:dyDescent="0.25">
      <c r="A25" s="87" t="s">
        <v>90</v>
      </c>
      <c r="B25" s="88"/>
      <c r="C25" s="18" t="s">
        <v>17</v>
      </c>
    </row>
    <row r="26" spans="1:6" x14ac:dyDescent="0.25">
      <c r="A26" s="15"/>
      <c r="B26" s="16" t="s">
        <v>13</v>
      </c>
      <c r="C26" s="19"/>
    </row>
    <row r="27" spans="1:6" x14ac:dyDescent="0.25">
      <c r="B27" s="11"/>
    </row>
    <row r="28" spans="1:6" x14ac:dyDescent="0.25">
      <c r="A28" s="90" t="s">
        <v>186</v>
      </c>
      <c r="B28" s="91"/>
      <c r="C28" s="91"/>
      <c r="D28" s="91"/>
      <c r="E28" s="91"/>
      <c r="F28" s="92"/>
    </row>
    <row r="29" spans="1:6" x14ac:dyDescent="0.25">
      <c r="A29" s="93" t="s">
        <v>92</v>
      </c>
      <c r="B29" s="94"/>
      <c r="C29" s="94"/>
      <c r="D29" s="94"/>
      <c r="E29" s="94"/>
      <c r="F29" s="95"/>
    </row>
    <row r="30" spans="1:6" x14ac:dyDescent="0.25">
      <c r="A30" s="93" t="s">
        <v>93</v>
      </c>
      <c r="B30" s="94"/>
      <c r="C30" s="94"/>
      <c r="D30" s="94"/>
      <c r="E30" s="94"/>
      <c r="F30" s="95"/>
    </row>
    <row r="31" spans="1:6" x14ac:dyDescent="0.25">
      <c r="A31" s="96"/>
      <c r="B31" s="97"/>
      <c r="C31" s="97"/>
      <c r="D31" s="97"/>
      <c r="E31" s="97"/>
      <c r="F31" s="98"/>
    </row>
    <row r="32" spans="1:6" x14ac:dyDescent="0.25">
      <c r="A32" s="89" t="s">
        <v>94</v>
      </c>
      <c r="B32" s="89"/>
      <c r="C32" s="89" t="s">
        <v>20</v>
      </c>
      <c r="D32" s="89"/>
      <c r="E32" s="89"/>
      <c r="F32" s="89"/>
    </row>
    <row r="33" spans="1:6" x14ac:dyDescent="0.25">
      <c r="A33" s="89">
        <v>1</v>
      </c>
      <c r="B33" s="89"/>
      <c r="C33" s="89">
        <v>2</v>
      </c>
      <c r="D33" s="89"/>
      <c r="E33" s="89"/>
      <c r="F33" s="89"/>
    </row>
  </sheetData>
  <mergeCells count="27">
    <mergeCell ref="E1:F1"/>
    <mergeCell ref="E2:F2"/>
    <mergeCell ref="E3:F3"/>
    <mergeCell ref="E4:F4"/>
    <mergeCell ref="E5:F5"/>
    <mergeCell ref="A21:B21"/>
    <mergeCell ref="A23:B23"/>
    <mergeCell ref="A8:F8"/>
    <mergeCell ref="A10:F10"/>
    <mergeCell ref="A6:F6"/>
    <mergeCell ref="B12:E12"/>
    <mergeCell ref="B13:E13"/>
    <mergeCell ref="B14:E14"/>
    <mergeCell ref="E16:F16"/>
    <mergeCell ref="E19:F19"/>
    <mergeCell ref="A17:B17"/>
    <mergeCell ref="A16:B16"/>
    <mergeCell ref="A19:B19"/>
    <mergeCell ref="A25:B25"/>
    <mergeCell ref="A32:B32"/>
    <mergeCell ref="C32:F32"/>
    <mergeCell ref="A33:B33"/>
    <mergeCell ref="C33:F33"/>
    <mergeCell ref="A28:F28"/>
    <mergeCell ref="A29:F29"/>
    <mergeCell ref="A30:F30"/>
    <mergeCell ref="A31:F31"/>
  </mergeCells>
  <printOptions horizontalCentered="1"/>
  <pageMargins left="0.23622047244094491" right="0.23622047244094491" top="0.23622047244094491" bottom="0.23622047244094491" header="0.23622047244094491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50"/>
  <sheetViews>
    <sheetView topLeftCell="A37" zoomScale="85" zoomScaleNormal="85" zoomScaleSheetLayoutView="80" workbookViewId="0">
      <selection activeCell="C45" sqref="C45:E45"/>
    </sheetView>
  </sheetViews>
  <sheetFormatPr defaultColWidth="9.140625" defaultRowHeight="15" x14ac:dyDescent="0.25"/>
  <cols>
    <col min="1" max="1" width="34.85546875" style="2" customWidth="1"/>
    <col min="2" max="2" width="8.5703125" style="2" customWidth="1"/>
    <col min="3" max="3" width="14.42578125" style="2" customWidth="1"/>
    <col min="4" max="4" width="16.140625" style="2" customWidth="1"/>
    <col min="5" max="5" width="18.42578125" style="2" customWidth="1"/>
    <col min="6" max="6" width="13.140625" style="2" customWidth="1"/>
    <col min="7" max="7" width="14.85546875" style="2" customWidth="1"/>
    <col min="8" max="8" width="14.28515625" style="2" customWidth="1"/>
    <col min="9" max="9" width="15.42578125" style="2" customWidth="1"/>
    <col min="10" max="10" width="17.5703125" style="2" customWidth="1"/>
    <col min="11" max="11" width="13.42578125" style="2" customWidth="1"/>
    <col min="12" max="12" width="14.5703125" style="2" customWidth="1"/>
    <col min="13" max="16384" width="9.140625" style="2"/>
  </cols>
  <sheetData>
    <row r="1" spans="1:18" x14ac:dyDescent="0.25">
      <c r="A1" s="115" t="s">
        <v>22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8" x14ac:dyDescent="0.25">
      <c r="A2" s="115" t="s">
        <v>23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8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135"/>
      <c r="M3" s="135"/>
      <c r="N3" s="135"/>
      <c r="O3" s="135"/>
      <c r="P3" s="135"/>
      <c r="Q3" s="135"/>
      <c r="R3" s="135"/>
    </row>
    <row r="4" spans="1:18" x14ac:dyDescent="0.25">
      <c r="A4" s="115" t="s">
        <v>126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8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8" x14ac:dyDescent="0.25">
      <c r="A6" s="48"/>
      <c r="B6" s="48"/>
      <c r="C6" s="44"/>
      <c r="D6" s="44"/>
      <c r="E6" s="44"/>
      <c r="F6" s="116" t="s">
        <v>143</v>
      </c>
      <c r="G6" s="116"/>
      <c r="H6" s="116"/>
      <c r="I6" s="116"/>
      <c r="J6" s="116"/>
      <c r="K6" s="116"/>
      <c r="L6" s="116"/>
    </row>
    <row r="7" spans="1:18" x14ac:dyDescent="0.25">
      <c r="A7" s="48"/>
      <c r="B7" s="48"/>
      <c r="C7" s="44"/>
      <c r="D7" s="44"/>
      <c r="E7" s="44"/>
      <c r="F7" s="124" t="s">
        <v>144</v>
      </c>
      <c r="G7" s="124"/>
      <c r="H7" s="124"/>
      <c r="I7" s="124"/>
      <c r="J7" s="124"/>
      <c r="K7" s="124"/>
      <c r="L7" s="124"/>
    </row>
    <row r="8" spans="1:18" x14ac:dyDescent="0.25">
      <c r="A8" s="48"/>
      <c r="B8" s="48"/>
      <c r="C8" s="1"/>
      <c r="D8" s="1"/>
      <c r="E8" s="1"/>
      <c r="F8" s="117" t="s">
        <v>125</v>
      </c>
      <c r="G8" s="117"/>
      <c r="H8" s="117"/>
      <c r="I8" s="117"/>
      <c r="J8" s="117"/>
      <c r="K8" s="117"/>
      <c r="L8" s="117"/>
    </row>
    <row r="9" spans="1:18" ht="15" customHeight="1" x14ac:dyDescent="0.25">
      <c r="A9" s="118"/>
      <c r="B9" s="118"/>
      <c r="C9" s="118" t="s">
        <v>128</v>
      </c>
      <c r="D9" s="118"/>
      <c r="E9" s="118"/>
      <c r="F9" s="118" t="s">
        <v>26</v>
      </c>
      <c r="G9" s="118"/>
      <c r="H9" s="118"/>
      <c r="I9" s="118"/>
      <c r="J9" s="118"/>
      <c r="K9" s="118"/>
      <c r="L9" s="118"/>
    </row>
    <row r="10" spans="1:18" x14ac:dyDescent="0.25">
      <c r="A10" s="118"/>
      <c r="B10" s="118"/>
      <c r="C10" s="118" t="s">
        <v>27</v>
      </c>
      <c r="D10" s="118" t="s">
        <v>28</v>
      </c>
      <c r="E10" s="118"/>
      <c r="F10" s="118" t="s">
        <v>29</v>
      </c>
      <c r="G10" s="118" t="s">
        <v>30</v>
      </c>
      <c r="H10" s="118"/>
      <c r="I10" s="118"/>
      <c r="J10" s="118"/>
      <c r="K10" s="118"/>
      <c r="L10" s="118"/>
    </row>
    <row r="11" spans="1:18" x14ac:dyDescent="0.25">
      <c r="A11" s="118"/>
      <c r="B11" s="118"/>
      <c r="C11" s="118"/>
      <c r="D11" s="119" t="s">
        <v>148</v>
      </c>
      <c r="E11" s="119" t="s">
        <v>149</v>
      </c>
      <c r="F11" s="118"/>
      <c r="G11" s="118" t="s">
        <v>27</v>
      </c>
      <c r="H11" s="118" t="s">
        <v>31</v>
      </c>
      <c r="I11" s="118" t="s">
        <v>131</v>
      </c>
      <c r="J11" s="118"/>
      <c r="K11" s="118"/>
      <c r="L11" s="118"/>
    </row>
    <row r="12" spans="1:18" ht="27" customHeight="1" x14ac:dyDescent="0.25">
      <c r="A12" s="118"/>
      <c r="B12" s="118"/>
      <c r="C12" s="118"/>
      <c r="D12" s="120"/>
      <c r="E12" s="120"/>
      <c r="F12" s="118"/>
      <c r="G12" s="118"/>
      <c r="H12" s="118"/>
      <c r="I12" s="118" t="s">
        <v>150</v>
      </c>
      <c r="J12" s="118"/>
      <c r="K12" s="118" t="s">
        <v>151</v>
      </c>
      <c r="L12" s="118"/>
    </row>
    <row r="13" spans="1:18" x14ac:dyDescent="0.25">
      <c r="A13" s="118"/>
      <c r="B13" s="118"/>
      <c r="C13" s="118"/>
      <c r="D13" s="121"/>
      <c r="E13" s="121"/>
      <c r="F13" s="118"/>
      <c r="G13" s="118"/>
      <c r="H13" s="118"/>
      <c r="I13" s="3" t="s">
        <v>27</v>
      </c>
      <c r="J13" s="3" t="s">
        <v>31</v>
      </c>
      <c r="K13" s="3" t="s">
        <v>27</v>
      </c>
      <c r="L13" s="3" t="s">
        <v>31</v>
      </c>
    </row>
    <row r="14" spans="1:18" x14ac:dyDescent="0.25">
      <c r="A14" s="3" t="s">
        <v>32</v>
      </c>
      <c r="B14" s="3" t="s">
        <v>33</v>
      </c>
      <c r="C14" s="3">
        <v>1</v>
      </c>
      <c r="D14" s="3">
        <v>2</v>
      </c>
      <c r="E14" s="3">
        <v>3</v>
      </c>
      <c r="F14" s="3">
        <v>4</v>
      </c>
      <c r="G14" s="3">
        <v>5</v>
      </c>
      <c r="H14" s="3">
        <v>6</v>
      </c>
      <c r="I14" s="3">
        <v>7</v>
      </c>
      <c r="J14" s="3">
        <v>8</v>
      </c>
      <c r="K14" s="3">
        <v>9</v>
      </c>
      <c r="L14" s="3">
        <v>10</v>
      </c>
      <c r="M14" s="21">
        <v>1</v>
      </c>
      <c r="N14" s="21">
        <v>5</v>
      </c>
      <c r="O14" s="22" t="s">
        <v>98</v>
      </c>
      <c r="P14" s="24">
        <v>6</v>
      </c>
      <c r="Q14" s="21">
        <v>7</v>
      </c>
      <c r="R14" s="21">
        <v>9</v>
      </c>
    </row>
    <row r="15" spans="1:18" ht="42.75" customHeight="1" x14ac:dyDescent="0.25">
      <c r="A15" s="25" t="s">
        <v>109</v>
      </c>
      <c r="B15" s="3">
        <v>101</v>
      </c>
      <c r="C15" s="75">
        <f>C16+C17</f>
        <v>297.39999999999998</v>
      </c>
      <c r="D15" s="75">
        <f>D16+D17</f>
        <v>177.6</v>
      </c>
      <c r="E15" s="75">
        <f>E16+E17</f>
        <v>4</v>
      </c>
      <c r="F15" s="23" t="s">
        <v>34</v>
      </c>
      <c r="G15" s="76">
        <f>G16+G17</f>
        <v>69</v>
      </c>
      <c r="H15" s="76">
        <f t="shared" ref="H15:K15" si="0">H16+H17</f>
        <v>43.4</v>
      </c>
      <c r="I15" s="76">
        <f t="shared" si="0"/>
        <v>38.599999999999994</v>
      </c>
      <c r="J15" s="76">
        <f t="shared" si="0"/>
        <v>30.5</v>
      </c>
      <c r="K15" s="75">
        <f t="shared" si="0"/>
        <v>3.9</v>
      </c>
      <c r="L15" s="75">
        <f>L16+L17</f>
        <v>1.1000000000000001</v>
      </c>
      <c r="M15" s="23">
        <f>C15-(D15+E15)</f>
        <v>115.79999999999998</v>
      </c>
      <c r="N15" s="23">
        <f>G15-H15</f>
        <v>25.6</v>
      </c>
      <c r="O15" s="23">
        <f>G15-(I15+K15)</f>
        <v>26.500000000000007</v>
      </c>
      <c r="P15" s="23">
        <f>H15-(J15+L15)</f>
        <v>11.799999999999997</v>
      </c>
      <c r="Q15" s="23">
        <f>I15-J15</f>
        <v>8.0999999999999943</v>
      </c>
      <c r="R15" s="23">
        <f>K15-L15</f>
        <v>2.8</v>
      </c>
    </row>
    <row r="16" spans="1:18" ht="25.5" x14ac:dyDescent="0.25">
      <c r="A16" s="4" t="s">
        <v>106</v>
      </c>
      <c r="B16" s="3">
        <v>102</v>
      </c>
      <c r="C16" s="77">
        <v>146</v>
      </c>
      <c r="D16" s="23">
        <v>140.19999999999999</v>
      </c>
      <c r="E16" s="23">
        <v>0</v>
      </c>
      <c r="F16" s="23" t="s">
        <v>34</v>
      </c>
      <c r="G16" s="77">
        <v>25.9</v>
      </c>
      <c r="H16" s="23">
        <v>18.7</v>
      </c>
      <c r="I16" s="23">
        <v>22.2</v>
      </c>
      <c r="J16" s="23">
        <v>17.8</v>
      </c>
      <c r="K16" s="23">
        <v>1.1000000000000001</v>
      </c>
      <c r="L16" s="23">
        <v>0.3</v>
      </c>
      <c r="M16" s="23">
        <f t="shared" ref="M16:M33" si="1">C16-(D16+E16)</f>
        <v>5.8000000000000114</v>
      </c>
      <c r="N16" s="23">
        <f t="shared" ref="N16:N33" si="2">G16-H16</f>
        <v>7.1999999999999993</v>
      </c>
      <c r="O16" s="23">
        <f t="shared" ref="O16:O33" si="3">G16-(I16+K16)</f>
        <v>2.5999999999999979</v>
      </c>
      <c r="P16" s="23">
        <f t="shared" ref="P16:P33" si="4">H16-(J16+L16)</f>
        <v>0.59999999999999787</v>
      </c>
      <c r="Q16" s="23">
        <f t="shared" ref="Q16:Q33" si="5">I16-J16</f>
        <v>4.3999999999999986</v>
      </c>
      <c r="R16" s="23">
        <f t="shared" ref="R16:R33" si="6">K16-L16</f>
        <v>0.8</v>
      </c>
    </row>
    <row r="17" spans="1:18" ht="40.5" customHeight="1" x14ac:dyDescent="0.25">
      <c r="A17" s="4" t="s">
        <v>113</v>
      </c>
      <c r="B17" s="3">
        <v>103</v>
      </c>
      <c r="C17" s="77">
        <v>151.4</v>
      </c>
      <c r="D17" s="23">
        <v>37.4</v>
      </c>
      <c r="E17" s="23">
        <v>4</v>
      </c>
      <c r="F17" s="23" t="s">
        <v>34</v>
      </c>
      <c r="G17" s="77">
        <v>43.1</v>
      </c>
      <c r="H17" s="23">
        <v>24.7</v>
      </c>
      <c r="I17" s="23">
        <v>16.399999999999999</v>
      </c>
      <c r="J17" s="23">
        <v>12.7</v>
      </c>
      <c r="K17" s="23">
        <v>2.8</v>
      </c>
      <c r="L17" s="23">
        <v>0.8</v>
      </c>
      <c r="M17" s="23">
        <f>C17-(D17+E17)</f>
        <v>110</v>
      </c>
      <c r="N17" s="23">
        <f>G17-H17</f>
        <v>18.400000000000002</v>
      </c>
      <c r="O17" s="23">
        <f>G17-(I17+K17)</f>
        <v>23.900000000000002</v>
      </c>
      <c r="P17" s="23">
        <f t="shared" si="4"/>
        <v>11.2</v>
      </c>
      <c r="Q17" s="23">
        <f t="shared" si="5"/>
        <v>3.6999999999999993</v>
      </c>
      <c r="R17" s="23">
        <f t="shared" si="6"/>
        <v>1.9999999999999998</v>
      </c>
    </row>
    <row r="18" spans="1:18" ht="41.25" x14ac:dyDescent="0.25">
      <c r="A18" s="5" t="s">
        <v>107</v>
      </c>
      <c r="B18" s="3">
        <v>104</v>
      </c>
      <c r="C18" s="77"/>
      <c r="D18" s="23"/>
      <c r="E18" s="23"/>
      <c r="F18" s="23" t="s">
        <v>34</v>
      </c>
      <c r="G18" s="78"/>
      <c r="H18" s="23"/>
      <c r="I18" s="23"/>
      <c r="J18" s="23"/>
      <c r="K18" s="23"/>
      <c r="L18" s="23"/>
      <c r="M18" s="23">
        <f t="shared" si="1"/>
        <v>0</v>
      </c>
      <c r="N18" s="23">
        <f t="shared" si="2"/>
        <v>0</v>
      </c>
      <c r="O18" s="23">
        <f t="shared" si="3"/>
        <v>0</v>
      </c>
      <c r="P18" s="23">
        <f t="shared" si="4"/>
        <v>0</v>
      </c>
      <c r="Q18" s="23">
        <f t="shared" si="5"/>
        <v>0</v>
      </c>
      <c r="R18" s="23">
        <f t="shared" si="6"/>
        <v>0</v>
      </c>
    </row>
    <row r="19" spans="1:18" ht="51.75" customHeight="1" x14ac:dyDescent="0.25">
      <c r="A19" s="7" t="s">
        <v>108</v>
      </c>
      <c r="B19" s="3">
        <v>105</v>
      </c>
      <c r="C19" s="77">
        <v>1.3</v>
      </c>
      <c r="D19" s="23">
        <v>0</v>
      </c>
      <c r="E19" s="23">
        <v>0</v>
      </c>
      <c r="F19" s="23" t="s">
        <v>34</v>
      </c>
      <c r="G19" s="78">
        <v>0.2</v>
      </c>
      <c r="H19" s="23">
        <v>0.2</v>
      </c>
      <c r="I19" s="23">
        <v>0</v>
      </c>
      <c r="J19" s="23">
        <v>0</v>
      </c>
      <c r="K19" s="23">
        <v>0</v>
      </c>
      <c r="L19" s="23">
        <v>0</v>
      </c>
      <c r="M19" s="23">
        <f t="shared" si="1"/>
        <v>1.3</v>
      </c>
      <c r="N19" s="23">
        <f t="shared" si="2"/>
        <v>0</v>
      </c>
      <c r="O19" s="23">
        <f t="shared" si="3"/>
        <v>0.2</v>
      </c>
      <c r="P19" s="23">
        <f t="shared" si="4"/>
        <v>0.2</v>
      </c>
      <c r="Q19" s="23">
        <f t="shared" si="5"/>
        <v>0</v>
      </c>
      <c r="R19" s="23">
        <f t="shared" si="6"/>
        <v>0</v>
      </c>
    </row>
    <row r="20" spans="1:18" ht="48" customHeight="1" x14ac:dyDescent="0.25">
      <c r="A20" s="4" t="s">
        <v>124</v>
      </c>
      <c r="B20" s="3">
        <v>106</v>
      </c>
      <c r="C20" s="75">
        <f>C21+C26+C27+C28</f>
        <v>1483.5</v>
      </c>
      <c r="D20" s="75">
        <f t="shared" ref="D20:L20" si="7">D21+D26+D27+D28</f>
        <v>1455.5</v>
      </c>
      <c r="E20" s="75">
        <f t="shared" si="7"/>
        <v>15.700000000000001</v>
      </c>
      <c r="F20" s="75">
        <f t="shared" si="7"/>
        <v>64.7</v>
      </c>
      <c r="G20" s="75">
        <f t="shared" si="7"/>
        <v>62.599999999999994</v>
      </c>
      <c r="H20" s="75">
        <f t="shared" si="7"/>
        <v>31.9</v>
      </c>
      <c r="I20" s="75">
        <f t="shared" si="7"/>
        <v>59.499999999999993</v>
      </c>
      <c r="J20" s="75">
        <f t="shared" si="7"/>
        <v>31.4</v>
      </c>
      <c r="K20" s="75">
        <f t="shared" si="7"/>
        <v>0.30000000000000004</v>
      </c>
      <c r="L20" s="75">
        <f t="shared" si="7"/>
        <v>0</v>
      </c>
      <c r="M20" s="23">
        <f t="shared" si="1"/>
        <v>12.299999999999955</v>
      </c>
      <c r="N20" s="23">
        <f t="shared" si="2"/>
        <v>30.699999999999996</v>
      </c>
      <c r="O20" s="23">
        <f t="shared" si="3"/>
        <v>2.8000000000000043</v>
      </c>
      <c r="P20" s="23">
        <f t="shared" si="4"/>
        <v>0.5</v>
      </c>
      <c r="Q20" s="23">
        <f t="shared" si="5"/>
        <v>28.099999999999994</v>
      </c>
      <c r="R20" s="23">
        <f t="shared" si="6"/>
        <v>0.30000000000000004</v>
      </c>
    </row>
    <row r="21" spans="1:18" ht="42.75" customHeight="1" x14ac:dyDescent="0.25">
      <c r="A21" s="3" t="s">
        <v>112</v>
      </c>
      <c r="B21" s="3">
        <v>107</v>
      </c>
      <c r="C21" s="75">
        <f>C22+C23+C24+C25</f>
        <v>1269.7</v>
      </c>
      <c r="D21" s="75">
        <f>D22+D23+D24+D25</f>
        <v>1241.7</v>
      </c>
      <c r="E21" s="75">
        <f t="shared" ref="E21" si="8">E22+E23+E24+E25</f>
        <v>15.700000000000001</v>
      </c>
      <c r="F21" s="75">
        <f t="shared" ref="F21:H21" si="9">F22+F23+F24+F25</f>
        <v>62.9</v>
      </c>
      <c r="G21" s="75">
        <f>G22+G23+G24+G25</f>
        <v>60.8</v>
      </c>
      <c r="H21" s="75">
        <f t="shared" si="9"/>
        <v>31.5</v>
      </c>
      <c r="I21" s="75">
        <f t="shared" ref="I21" si="10">I22+I23+I24+I25</f>
        <v>57.699999999999996</v>
      </c>
      <c r="J21" s="75">
        <f t="shared" ref="J21" si="11">J22+J23+J24+J25</f>
        <v>31</v>
      </c>
      <c r="K21" s="75">
        <f t="shared" ref="K21" si="12">K22+K23+K24+K25</f>
        <v>0.30000000000000004</v>
      </c>
      <c r="L21" s="75">
        <f t="shared" ref="L21" si="13">L22+L23+L24+L25</f>
        <v>0</v>
      </c>
      <c r="M21" s="23">
        <f t="shared" si="1"/>
        <v>12.299999999999955</v>
      </c>
      <c r="N21" s="23">
        <f t="shared" si="2"/>
        <v>29.299999999999997</v>
      </c>
      <c r="O21" s="23">
        <f t="shared" si="3"/>
        <v>2.8000000000000043</v>
      </c>
      <c r="P21" s="23">
        <f t="shared" si="4"/>
        <v>0.5</v>
      </c>
      <c r="Q21" s="23">
        <f t="shared" si="5"/>
        <v>26.699999999999996</v>
      </c>
      <c r="R21" s="23">
        <f t="shared" si="6"/>
        <v>0.30000000000000004</v>
      </c>
    </row>
    <row r="22" spans="1:18" ht="33" customHeight="1" x14ac:dyDescent="0.25">
      <c r="A22" s="3" t="s">
        <v>40</v>
      </c>
      <c r="B22" s="3">
        <v>108</v>
      </c>
      <c r="C22" s="78">
        <v>119.3</v>
      </c>
      <c r="D22" s="78">
        <v>106.9</v>
      </c>
      <c r="E22" s="78">
        <v>5.0999999999999996</v>
      </c>
      <c r="F22" s="78">
        <v>0.6</v>
      </c>
      <c r="G22" s="78"/>
      <c r="H22" s="78"/>
      <c r="I22" s="78"/>
      <c r="J22" s="78"/>
      <c r="K22" s="78"/>
      <c r="L22" s="78"/>
      <c r="M22" s="23">
        <f t="shared" si="1"/>
        <v>7.2999999999999972</v>
      </c>
      <c r="N22" s="23">
        <f t="shared" si="2"/>
        <v>0</v>
      </c>
      <c r="O22" s="23">
        <f t="shared" si="3"/>
        <v>0</v>
      </c>
      <c r="P22" s="23">
        <f t="shared" si="4"/>
        <v>0</v>
      </c>
      <c r="Q22" s="23">
        <f t="shared" si="5"/>
        <v>0</v>
      </c>
      <c r="R22" s="23">
        <f t="shared" si="6"/>
        <v>0</v>
      </c>
    </row>
    <row r="23" spans="1:18" ht="29.25" customHeight="1" x14ac:dyDescent="0.25">
      <c r="A23" s="4" t="s">
        <v>35</v>
      </c>
      <c r="B23" s="3">
        <v>109</v>
      </c>
      <c r="C23" s="78">
        <v>148.19999999999999</v>
      </c>
      <c r="D23" s="78">
        <v>135.9</v>
      </c>
      <c r="E23" s="78">
        <v>9.8000000000000007</v>
      </c>
      <c r="F23" s="78">
        <v>1.7</v>
      </c>
      <c r="G23" s="78">
        <v>0.2</v>
      </c>
      <c r="H23" s="78"/>
      <c r="I23" s="78">
        <v>0.2</v>
      </c>
      <c r="J23" s="78"/>
      <c r="K23" s="78"/>
      <c r="L23" s="78"/>
      <c r="M23" s="23">
        <f t="shared" si="1"/>
        <v>2.4999999999999716</v>
      </c>
      <c r="N23" s="23">
        <f t="shared" si="2"/>
        <v>0.2</v>
      </c>
      <c r="O23" s="23">
        <f t="shared" si="3"/>
        <v>0</v>
      </c>
      <c r="P23" s="23">
        <f t="shared" si="4"/>
        <v>0</v>
      </c>
      <c r="Q23" s="23">
        <f t="shared" si="5"/>
        <v>0.2</v>
      </c>
      <c r="R23" s="23">
        <f t="shared" si="6"/>
        <v>0</v>
      </c>
    </row>
    <row r="24" spans="1:18" ht="30" customHeight="1" x14ac:dyDescent="0.25">
      <c r="A24" s="4" t="s">
        <v>36</v>
      </c>
      <c r="B24" s="3">
        <v>110</v>
      </c>
      <c r="C24" s="78">
        <v>222.6</v>
      </c>
      <c r="D24" s="78">
        <v>220.2</v>
      </c>
      <c r="E24" s="78">
        <v>0.8</v>
      </c>
      <c r="F24" s="78">
        <v>9.3000000000000007</v>
      </c>
      <c r="G24" s="78">
        <v>9.3000000000000007</v>
      </c>
      <c r="H24" s="78">
        <v>2.8</v>
      </c>
      <c r="I24" s="78">
        <v>7.7</v>
      </c>
      <c r="J24" s="78">
        <v>2.6</v>
      </c>
      <c r="K24" s="78">
        <v>0.2</v>
      </c>
      <c r="L24" s="78">
        <v>0</v>
      </c>
      <c r="M24" s="23">
        <f t="shared" si="1"/>
        <v>1.5999999999999943</v>
      </c>
      <c r="N24" s="23">
        <f t="shared" si="2"/>
        <v>6.5000000000000009</v>
      </c>
      <c r="O24" s="23">
        <f t="shared" si="3"/>
        <v>1.4000000000000004</v>
      </c>
      <c r="P24" s="23">
        <f t="shared" si="4"/>
        <v>0.19999999999999973</v>
      </c>
      <c r="Q24" s="23">
        <f t="shared" si="5"/>
        <v>5.0999999999999996</v>
      </c>
      <c r="R24" s="23">
        <f t="shared" si="6"/>
        <v>0.2</v>
      </c>
    </row>
    <row r="25" spans="1:18" ht="30" customHeight="1" x14ac:dyDescent="0.25">
      <c r="A25" s="4" t="s">
        <v>37</v>
      </c>
      <c r="B25" s="3">
        <v>111</v>
      </c>
      <c r="C25" s="78">
        <v>779.6</v>
      </c>
      <c r="D25" s="78">
        <v>778.7</v>
      </c>
      <c r="E25" s="78">
        <v>0</v>
      </c>
      <c r="F25" s="78">
        <v>51.3</v>
      </c>
      <c r="G25" s="78">
        <v>51.3</v>
      </c>
      <c r="H25" s="78">
        <v>28.7</v>
      </c>
      <c r="I25" s="78">
        <v>49.8</v>
      </c>
      <c r="J25" s="78">
        <v>28.4</v>
      </c>
      <c r="K25" s="78">
        <v>0.1</v>
      </c>
      <c r="L25" s="78">
        <v>0</v>
      </c>
      <c r="M25" s="23">
        <f t="shared" si="1"/>
        <v>0.89999999999997726</v>
      </c>
      <c r="N25" s="23">
        <f t="shared" si="2"/>
        <v>22.599999999999998</v>
      </c>
      <c r="O25" s="23">
        <f t="shared" si="3"/>
        <v>1.3999999999999986</v>
      </c>
      <c r="P25" s="23">
        <f t="shared" si="4"/>
        <v>0.30000000000000071</v>
      </c>
      <c r="Q25" s="23">
        <f t="shared" si="5"/>
        <v>21.4</v>
      </c>
      <c r="R25" s="23">
        <f t="shared" si="6"/>
        <v>0.1</v>
      </c>
    </row>
    <row r="26" spans="1:18" ht="33" customHeight="1" x14ac:dyDescent="0.25">
      <c r="A26" s="4" t="s">
        <v>38</v>
      </c>
      <c r="B26" s="3">
        <v>112</v>
      </c>
      <c r="C26" s="78">
        <v>213.8</v>
      </c>
      <c r="D26" s="78">
        <v>213.8</v>
      </c>
      <c r="E26" s="78">
        <v>0</v>
      </c>
      <c r="F26" s="78">
        <v>1.8</v>
      </c>
      <c r="G26" s="78">
        <v>1.8</v>
      </c>
      <c r="H26" s="78">
        <v>0.4</v>
      </c>
      <c r="I26" s="78">
        <v>1.8</v>
      </c>
      <c r="J26" s="78">
        <v>0.4</v>
      </c>
      <c r="K26" s="78">
        <v>0</v>
      </c>
      <c r="L26" s="78">
        <v>0</v>
      </c>
      <c r="M26" s="23">
        <f t="shared" si="1"/>
        <v>0</v>
      </c>
      <c r="N26" s="23">
        <f t="shared" si="2"/>
        <v>1.4</v>
      </c>
      <c r="O26" s="23">
        <f t="shared" si="3"/>
        <v>0</v>
      </c>
      <c r="P26" s="23">
        <f t="shared" si="4"/>
        <v>0</v>
      </c>
      <c r="Q26" s="23">
        <f t="shared" si="5"/>
        <v>1.4</v>
      </c>
      <c r="R26" s="23">
        <f t="shared" si="6"/>
        <v>0</v>
      </c>
    </row>
    <row r="27" spans="1:18" ht="38.25" customHeight="1" x14ac:dyDescent="0.25">
      <c r="A27" s="4" t="s">
        <v>111</v>
      </c>
      <c r="B27" s="3">
        <v>113</v>
      </c>
      <c r="C27" s="78">
        <v>0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/>
      <c r="J27" s="78"/>
      <c r="K27" s="78"/>
      <c r="L27" s="78"/>
      <c r="M27" s="23">
        <f t="shared" si="1"/>
        <v>0</v>
      </c>
      <c r="N27" s="23">
        <f t="shared" si="2"/>
        <v>0</v>
      </c>
      <c r="O27" s="23">
        <f t="shared" si="3"/>
        <v>0</v>
      </c>
      <c r="P27" s="23">
        <f t="shared" si="4"/>
        <v>0</v>
      </c>
      <c r="Q27" s="23">
        <f t="shared" si="5"/>
        <v>0</v>
      </c>
      <c r="R27" s="23">
        <f t="shared" si="6"/>
        <v>0</v>
      </c>
    </row>
    <row r="28" spans="1:18" ht="27" customHeight="1" x14ac:dyDescent="0.25">
      <c r="A28" s="4" t="s">
        <v>39</v>
      </c>
      <c r="B28" s="3">
        <v>114</v>
      </c>
      <c r="C28" s="78">
        <v>0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78"/>
      <c r="J28" s="78"/>
      <c r="K28" s="78"/>
      <c r="L28" s="78"/>
      <c r="M28" s="23">
        <f t="shared" si="1"/>
        <v>0</v>
      </c>
      <c r="N28" s="23">
        <f t="shared" si="2"/>
        <v>0</v>
      </c>
      <c r="O28" s="23">
        <f t="shared" si="3"/>
        <v>0</v>
      </c>
      <c r="P28" s="23">
        <f t="shared" si="4"/>
        <v>0</v>
      </c>
      <c r="Q28" s="23">
        <f t="shared" si="5"/>
        <v>0</v>
      </c>
      <c r="R28" s="23">
        <f t="shared" si="6"/>
        <v>0</v>
      </c>
    </row>
    <row r="29" spans="1:18" ht="27" customHeight="1" x14ac:dyDescent="0.25">
      <c r="A29" s="56" t="s">
        <v>147</v>
      </c>
      <c r="B29" s="3">
        <v>115</v>
      </c>
      <c r="C29" s="75">
        <f>C30+C31+C32</f>
        <v>7788</v>
      </c>
      <c r="D29" s="75">
        <f t="shared" ref="D29:E29" si="14">D30+D31+D32</f>
        <v>7249.75</v>
      </c>
      <c r="E29" s="75">
        <f t="shared" si="14"/>
        <v>48.3</v>
      </c>
      <c r="F29" s="75">
        <f t="shared" ref="F29" si="15">F30+F31+F32</f>
        <v>88.5</v>
      </c>
      <c r="G29" s="75">
        <f t="shared" ref="G29" si="16">G30+G31+G32</f>
        <v>88.100000000000009</v>
      </c>
      <c r="H29" s="75">
        <f t="shared" ref="H29" si="17">H30+H31+H32</f>
        <v>30</v>
      </c>
      <c r="I29" s="75">
        <f t="shared" ref="I29" si="18">I30+I31+I32</f>
        <v>78.900000000000006</v>
      </c>
      <c r="J29" s="75">
        <f t="shared" ref="J29" si="19">J30+J31+J32</f>
        <v>28.8</v>
      </c>
      <c r="K29" s="75">
        <f t="shared" ref="K29" si="20">K30+K31+K32</f>
        <v>1.6</v>
      </c>
      <c r="L29" s="75">
        <f t="shared" ref="L29" si="21">L30+L31+L32</f>
        <v>0.4</v>
      </c>
      <c r="M29" s="23">
        <f t="shared" si="1"/>
        <v>489.94999999999982</v>
      </c>
      <c r="N29" s="23">
        <f t="shared" si="2"/>
        <v>58.100000000000009</v>
      </c>
      <c r="O29" s="23">
        <f t="shared" si="3"/>
        <v>7.6000000000000085</v>
      </c>
      <c r="P29" s="23">
        <f t="shared" si="4"/>
        <v>0.80000000000000071</v>
      </c>
      <c r="Q29" s="23">
        <f t="shared" si="5"/>
        <v>50.100000000000009</v>
      </c>
      <c r="R29" s="23">
        <f t="shared" si="6"/>
        <v>1.2000000000000002</v>
      </c>
    </row>
    <row r="30" spans="1:18" ht="25.5" x14ac:dyDescent="0.25">
      <c r="A30" s="4" t="s">
        <v>42</v>
      </c>
      <c r="B30" s="3">
        <v>116</v>
      </c>
      <c r="C30" s="74">
        <v>34.200000000000003</v>
      </c>
      <c r="D30" s="74">
        <v>32.299999999999997</v>
      </c>
      <c r="E30" s="74">
        <v>0.3</v>
      </c>
      <c r="F30" s="74">
        <v>11</v>
      </c>
      <c r="G30" s="74">
        <v>11</v>
      </c>
      <c r="H30" s="74">
        <v>6.3</v>
      </c>
      <c r="I30" s="74">
        <v>8.9</v>
      </c>
      <c r="J30" s="74">
        <v>5.7</v>
      </c>
      <c r="K30" s="74">
        <v>0.6</v>
      </c>
      <c r="L30" s="74">
        <v>0.2</v>
      </c>
      <c r="M30" s="23">
        <f t="shared" si="1"/>
        <v>1.6000000000000085</v>
      </c>
      <c r="N30" s="23">
        <f t="shared" si="2"/>
        <v>4.7</v>
      </c>
      <c r="O30" s="23">
        <f t="shared" si="3"/>
        <v>1.5</v>
      </c>
      <c r="P30" s="23">
        <f t="shared" si="4"/>
        <v>0.39999999999999947</v>
      </c>
      <c r="Q30" s="23">
        <f t="shared" si="5"/>
        <v>3.2</v>
      </c>
      <c r="R30" s="23">
        <f t="shared" si="6"/>
        <v>0.39999999999999997</v>
      </c>
    </row>
    <row r="31" spans="1:18" ht="28.5" customHeight="1" x14ac:dyDescent="0.25">
      <c r="A31" s="6" t="s">
        <v>41</v>
      </c>
      <c r="B31" s="3">
        <v>117</v>
      </c>
      <c r="C31" s="74">
        <v>7533.1</v>
      </c>
      <c r="D31" s="74">
        <v>7083.8</v>
      </c>
      <c r="E31" s="74">
        <v>46.5</v>
      </c>
      <c r="F31" s="74">
        <v>71.7</v>
      </c>
      <c r="G31" s="74">
        <v>71.7</v>
      </c>
      <c r="H31" s="74">
        <v>21.8</v>
      </c>
      <c r="I31" s="74">
        <v>66.3</v>
      </c>
      <c r="J31" s="74">
        <v>21.5</v>
      </c>
      <c r="K31" s="74">
        <v>0.6</v>
      </c>
      <c r="L31" s="74">
        <v>0.1</v>
      </c>
      <c r="M31" s="23">
        <f t="shared" si="1"/>
        <v>402.80000000000018</v>
      </c>
      <c r="N31" s="23">
        <f t="shared" si="2"/>
        <v>49.900000000000006</v>
      </c>
      <c r="O31" s="23">
        <f t="shared" si="3"/>
        <v>4.8000000000000114</v>
      </c>
      <c r="P31" s="23">
        <f t="shared" si="4"/>
        <v>0.19999999999999929</v>
      </c>
      <c r="Q31" s="23">
        <f t="shared" si="5"/>
        <v>44.8</v>
      </c>
      <c r="R31" s="23">
        <f t="shared" si="6"/>
        <v>0.5</v>
      </c>
    </row>
    <row r="32" spans="1:18" ht="29.25" customHeight="1" x14ac:dyDescent="0.25">
      <c r="A32" s="4" t="s">
        <v>114</v>
      </c>
      <c r="B32" s="3">
        <v>118</v>
      </c>
      <c r="C32" s="74">
        <v>220.7</v>
      </c>
      <c r="D32" s="74">
        <f>0.1+13.3+111.2+5.3+3.2+0.55</f>
        <v>133.65</v>
      </c>
      <c r="E32" s="74">
        <v>1.5</v>
      </c>
      <c r="F32" s="74">
        <v>5.8</v>
      </c>
      <c r="G32" s="74">
        <v>5.4</v>
      </c>
      <c r="H32" s="74">
        <v>1.9</v>
      </c>
      <c r="I32" s="74">
        <v>3.7</v>
      </c>
      <c r="J32" s="74">
        <v>1.6</v>
      </c>
      <c r="K32" s="74">
        <v>0.4</v>
      </c>
      <c r="L32" s="74">
        <v>0.1</v>
      </c>
      <c r="M32" s="23">
        <f t="shared" si="1"/>
        <v>85.549999999999983</v>
      </c>
      <c r="N32" s="23">
        <f t="shared" si="2"/>
        <v>3.5000000000000004</v>
      </c>
      <c r="O32" s="23">
        <f t="shared" si="3"/>
        <v>1.2999999999999998</v>
      </c>
      <c r="P32" s="23">
        <f t="shared" si="4"/>
        <v>0.19999999999999973</v>
      </c>
      <c r="Q32" s="23">
        <f t="shared" si="5"/>
        <v>2.1</v>
      </c>
      <c r="R32" s="23">
        <f t="shared" si="6"/>
        <v>0.30000000000000004</v>
      </c>
    </row>
    <row r="33" spans="1:18" ht="25.5" x14ac:dyDescent="0.25">
      <c r="A33" s="4" t="s">
        <v>127</v>
      </c>
      <c r="B33" s="32">
        <v>119</v>
      </c>
      <c r="C33" s="75">
        <f>C15+C18+C19+C20+C29</f>
        <v>9570.2000000000007</v>
      </c>
      <c r="D33" s="75">
        <f>D15+D18+D19+D20+D29</f>
        <v>8882.85</v>
      </c>
      <c r="E33" s="75">
        <f>E15+E18+E19+E20+E29</f>
        <v>68</v>
      </c>
      <c r="F33" s="23" t="s">
        <v>34</v>
      </c>
      <c r="G33" s="75">
        <f t="shared" ref="G33:L33" si="22">G15+G18+G19+G20+G29</f>
        <v>219.90000000000003</v>
      </c>
      <c r="H33" s="79">
        <f t="shared" si="22"/>
        <v>105.5</v>
      </c>
      <c r="I33" s="75">
        <f t="shared" si="22"/>
        <v>177</v>
      </c>
      <c r="J33" s="80">
        <f t="shared" si="22"/>
        <v>90.7</v>
      </c>
      <c r="K33" s="75">
        <f t="shared" si="22"/>
        <v>5.8000000000000007</v>
      </c>
      <c r="L33" s="81">
        <f t="shared" si="22"/>
        <v>1.5</v>
      </c>
      <c r="M33" s="23">
        <f t="shared" si="1"/>
        <v>619.35000000000036</v>
      </c>
      <c r="N33" s="23">
        <f t="shared" si="2"/>
        <v>114.40000000000003</v>
      </c>
      <c r="O33" s="23">
        <f t="shared" si="3"/>
        <v>37.100000000000023</v>
      </c>
      <c r="P33" s="23">
        <f t="shared" si="4"/>
        <v>13.299999999999997</v>
      </c>
      <c r="Q33" s="23">
        <f t="shared" si="5"/>
        <v>86.3</v>
      </c>
      <c r="R33" s="23">
        <f t="shared" si="6"/>
        <v>4.3000000000000007</v>
      </c>
    </row>
    <row r="34" spans="1:18" x14ac:dyDescent="0.25">
      <c r="A34" s="35"/>
      <c r="B34" s="36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4"/>
      <c r="N34" s="34"/>
      <c r="O34" s="34"/>
      <c r="P34" s="34"/>
      <c r="Q34" s="34"/>
      <c r="R34" s="34"/>
    </row>
    <row r="35" spans="1:18" x14ac:dyDescent="0.25">
      <c r="A35" s="35"/>
      <c r="B35" s="36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4"/>
      <c r="N35" s="34"/>
      <c r="O35" s="34"/>
      <c r="P35" s="34"/>
      <c r="Q35" s="34"/>
      <c r="R35" s="34"/>
    </row>
    <row r="36" spans="1:18" x14ac:dyDescent="0.25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55"/>
      <c r="M36" s="34"/>
      <c r="N36" s="34"/>
      <c r="O36" s="34"/>
      <c r="P36" s="34"/>
      <c r="Q36" s="34"/>
      <c r="R36" s="34"/>
    </row>
    <row r="37" spans="1:18" x14ac:dyDescent="0.25">
      <c r="A37" s="122" t="s">
        <v>133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34"/>
      <c r="N37" s="34"/>
      <c r="O37" s="34"/>
      <c r="P37" s="34"/>
      <c r="Q37" s="34"/>
      <c r="R37" s="34"/>
    </row>
    <row r="38" spans="1:18" x14ac:dyDescent="0.25">
      <c r="A38" s="37"/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55" t="s">
        <v>132</v>
      </c>
      <c r="M38" s="34"/>
      <c r="N38" s="34"/>
      <c r="O38" s="34"/>
      <c r="P38" s="34"/>
      <c r="Q38" s="34"/>
      <c r="R38" s="34"/>
    </row>
    <row r="39" spans="1:18" x14ac:dyDescent="0.25">
      <c r="A39" s="118" t="s">
        <v>24</v>
      </c>
      <c r="B39" s="118" t="s">
        <v>25</v>
      </c>
      <c r="C39" s="127" t="s">
        <v>134</v>
      </c>
      <c r="D39" s="126"/>
      <c r="E39" s="126"/>
      <c r="F39" s="127" t="s">
        <v>135</v>
      </c>
      <c r="G39" s="126"/>
      <c r="H39" s="126"/>
      <c r="I39" s="126"/>
      <c r="J39" s="126"/>
      <c r="K39" s="126"/>
      <c r="L39" s="126"/>
      <c r="M39" s="34"/>
      <c r="N39" s="34"/>
      <c r="O39" s="34"/>
      <c r="P39" s="34"/>
      <c r="Q39" s="34"/>
      <c r="R39" s="34"/>
    </row>
    <row r="40" spans="1:18" ht="39.75" customHeight="1" x14ac:dyDescent="0.25">
      <c r="A40" s="125"/>
      <c r="B40" s="126"/>
      <c r="C40" s="126"/>
      <c r="D40" s="126"/>
      <c r="E40" s="126"/>
      <c r="F40" s="118" t="s">
        <v>129</v>
      </c>
      <c r="G40" s="126"/>
      <c r="H40" s="126"/>
      <c r="I40" s="126"/>
      <c r="J40" s="118" t="s">
        <v>130</v>
      </c>
      <c r="K40" s="126"/>
      <c r="L40" s="126"/>
    </row>
    <row r="41" spans="1:18" x14ac:dyDescent="0.25">
      <c r="A41" s="32" t="s">
        <v>32</v>
      </c>
      <c r="B41" s="32" t="s">
        <v>33</v>
      </c>
      <c r="C41" s="118">
        <v>1</v>
      </c>
      <c r="D41" s="126"/>
      <c r="E41" s="126"/>
      <c r="F41" s="118">
        <v>2</v>
      </c>
      <c r="G41" s="126"/>
      <c r="H41" s="126"/>
      <c r="I41" s="126"/>
      <c r="J41" s="118">
        <v>3</v>
      </c>
      <c r="K41" s="126"/>
      <c r="L41" s="126"/>
      <c r="M41" s="41">
        <v>1</v>
      </c>
      <c r="N41" s="21">
        <v>5</v>
      </c>
      <c r="O41" s="22" t="s">
        <v>98</v>
      </c>
      <c r="P41" s="24">
        <v>6</v>
      </c>
      <c r="Q41" s="21">
        <v>7</v>
      </c>
      <c r="R41" s="21">
        <v>9</v>
      </c>
    </row>
    <row r="42" spans="1:18" ht="33.75" customHeight="1" x14ac:dyDescent="0.2">
      <c r="A42" s="45" t="s">
        <v>157</v>
      </c>
      <c r="B42" s="46">
        <v>120</v>
      </c>
      <c r="C42" s="131">
        <f>C43+C44+C45+C46+C47+C48+C49</f>
        <v>105.5</v>
      </c>
      <c r="D42" s="132"/>
      <c r="E42" s="132"/>
      <c r="F42" s="136">
        <f>F43+F44+F45+F46+F47+F48+F49</f>
        <v>90.699999999999989</v>
      </c>
      <c r="G42" s="137"/>
      <c r="H42" s="137"/>
      <c r="I42" s="138"/>
      <c r="J42" s="139">
        <f>J43+J44+J45+J46+J47+J48+J49</f>
        <v>1.5</v>
      </c>
      <c r="K42" s="140"/>
      <c r="L42" s="141"/>
      <c r="M42" s="42">
        <f>C42-(F42+J42)</f>
        <v>13.300000000000011</v>
      </c>
      <c r="N42" s="23">
        <f>G33-C42</f>
        <v>114.40000000000003</v>
      </c>
      <c r="O42" s="23">
        <f>I33-F42</f>
        <v>86.300000000000011</v>
      </c>
      <c r="P42" s="23">
        <f>K33-J42</f>
        <v>4.3000000000000007</v>
      </c>
      <c r="Q42" s="23" t="s">
        <v>34</v>
      </c>
      <c r="R42" s="23" t="s">
        <v>34</v>
      </c>
    </row>
    <row r="43" spans="1:18" ht="26.25" customHeight="1" x14ac:dyDescent="0.25">
      <c r="A43" s="4" t="s">
        <v>155</v>
      </c>
      <c r="B43" s="32">
        <v>121</v>
      </c>
      <c r="C43" s="126">
        <v>64.3</v>
      </c>
      <c r="D43" s="126"/>
      <c r="E43" s="126"/>
      <c r="F43" s="128">
        <v>57.4</v>
      </c>
      <c r="G43" s="129"/>
      <c r="H43" s="129"/>
      <c r="I43" s="130"/>
      <c r="J43" s="128"/>
      <c r="K43" s="129"/>
      <c r="L43" s="130"/>
      <c r="M43" s="42">
        <f t="shared" ref="M43:M49" si="23">C43-(F43+J43)</f>
        <v>6.8999999999999986</v>
      </c>
      <c r="N43" s="23" t="s">
        <v>34</v>
      </c>
      <c r="O43" s="23" t="s">
        <v>34</v>
      </c>
      <c r="P43" s="23" t="s">
        <v>34</v>
      </c>
      <c r="Q43" s="23" t="s">
        <v>34</v>
      </c>
      <c r="R43" s="23" t="s">
        <v>34</v>
      </c>
    </row>
    <row r="44" spans="1:18" ht="26.25" customHeight="1" x14ac:dyDescent="0.25">
      <c r="A44" s="4" t="s">
        <v>156</v>
      </c>
      <c r="B44" s="58">
        <v>122</v>
      </c>
      <c r="C44" s="128">
        <v>6.5</v>
      </c>
      <c r="D44" s="129"/>
      <c r="E44" s="130"/>
      <c r="F44" s="128">
        <v>5.9</v>
      </c>
      <c r="G44" s="129"/>
      <c r="H44" s="129"/>
      <c r="I44" s="130"/>
      <c r="J44" s="128">
        <v>0.4</v>
      </c>
      <c r="K44" s="129"/>
      <c r="L44" s="130"/>
      <c r="M44" s="42">
        <f t="shared" si="23"/>
        <v>0.19999999999999929</v>
      </c>
      <c r="N44" s="23" t="s">
        <v>34</v>
      </c>
      <c r="O44" s="23" t="s">
        <v>34</v>
      </c>
      <c r="P44" s="23" t="s">
        <v>34</v>
      </c>
      <c r="Q44" s="23" t="s">
        <v>34</v>
      </c>
      <c r="R44" s="23" t="s">
        <v>34</v>
      </c>
    </row>
    <row r="45" spans="1:18" ht="26.25" customHeight="1" x14ac:dyDescent="0.25">
      <c r="A45" s="4" t="s">
        <v>120</v>
      </c>
      <c r="B45" s="58">
        <v>123</v>
      </c>
      <c r="C45" s="128"/>
      <c r="D45" s="129"/>
      <c r="E45" s="130"/>
      <c r="F45" s="128"/>
      <c r="G45" s="129"/>
      <c r="H45" s="129"/>
      <c r="I45" s="130"/>
      <c r="J45" s="128">
        <v>1.1000000000000001</v>
      </c>
      <c r="K45" s="129"/>
      <c r="L45" s="130"/>
      <c r="M45" s="42">
        <f>C45-(F45+J45)</f>
        <v>-1.1000000000000001</v>
      </c>
      <c r="N45" s="23" t="s">
        <v>34</v>
      </c>
      <c r="O45" s="23" t="s">
        <v>34</v>
      </c>
      <c r="P45" s="23" t="s">
        <v>34</v>
      </c>
      <c r="Q45" s="23" t="s">
        <v>34</v>
      </c>
      <c r="R45" s="23" t="s">
        <v>34</v>
      </c>
    </row>
    <row r="46" spans="1:18" ht="30" customHeight="1" x14ac:dyDescent="0.25">
      <c r="A46" s="40" t="s">
        <v>121</v>
      </c>
      <c r="B46" s="32">
        <v>124</v>
      </c>
      <c r="C46" s="126">
        <v>4.9000000000000004</v>
      </c>
      <c r="D46" s="126"/>
      <c r="E46" s="126"/>
      <c r="F46" s="128"/>
      <c r="G46" s="129"/>
      <c r="H46" s="129"/>
      <c r="I46" s="130"/>
      <c r="J46" s="128"/>
      <c r="K46" s="129"/>
      <c r="L46" s="130"/>
      <c r="M46" s="42">
        <f t="shared" si="23"/>
        <v>4.9000000000000004</v>
      </c>
      <c r="N46" s="23" t="s">
        <v>34</v>
      </c>
      <c r="O46" s="23" t="s">
        <v>34</v>
      </c>
      <c r="P46" s="23" t="s">
        <v>34</v>
      </c>
      <c r="Q46" s="23" t="s">
        <v>34</v>
      </c>
      <c r="R46" s="23" t="s">
        <v>34</v>
      </c>
    </row>
    <row r="47" spans="1:18" ht="29.25" customHeight="1" x14ac:dyDescent="0.25">
      <c r="A47" s="4" t="s">
        <v>122</v>
      </c>
      <c r="B47" s="32">
        <v>125</v>
      </c>
      <c r="C47" s="126">
        <v>19.899999999999999</v>
      </c>
      <c r="D47" s="126"/>
      <c r="E47" s="126"/>
      <c r="F47" s="128">
        <v>19.899999999999999</v>
      </c>
      <c r="G47" s="129"/>
      <c r="H47" s="129"/>
      <c r="I47" s="130"/>
      <c r="J47" s="128"/>
      <c r="K47" s="129"/>
      <c r="L47" s="130"/>
      <c r="M47" s="42">
        <f t="shared" si="23"/>
        <v>0</v>
      </c>
      <c r="N47" s="23" t="s">
        <v>34</v>
      </c>
      <c r="O47" s="23" t="s">
        <v>34</v>
      </c>
      <c r="P47" s="23" t="s">
        <v>34</v>
      </c>
      <c r="Q47" s="23" t="s">
        <v>34</v>
      </c>
      <c r="R47" s="23" t="s">
        <v>34</v>
      </c>
    </row>
    <row r="48" spans="1:18" ht="31.5" customHeight="1" x14ac:dyDescent="0.25">
      <c r="A48" s="4" t="s">
        <v>154</v>
      </c>
      <c r="B48" s="32">
        <v>126</v>
      </c>
      <c r="C48" s="126"/>
      <c r="D48" s="126"/>
      <c r="E48" s="126"/>
      <c r="F48" s="128"/>
      <c r="G48" s="129"/>
      <c r="H48" s="129"/>
      <c r="I48" s="130"/>
      <c r="J48" s="128"/>
      <c r="K48" s="129"/>
      <c r="L48" s="130"/>
      <c r="M48" s="42">
        <f t="shared" si="23"/>
        <v>0</v>
      </c>
      <c r="N48" s="23" t="s">
        <v>34</v>
      </c>
      <c r="O48" s="23" t="s">
        <v>34</v>
      </c>
      <c r="P48" s="23" t="s">
        <v>34</v>
      </c>
      <c r="Q48" s="23" t="s">
        <v>34</v>
      </c>
      <c r="R48" s="23" t="s">
        <v>34</v>
      </c>
    </row>
    <row r="49" spans="1:18" ht="27" customHeight="1" x14ac:dyDescent="0.25">
      <c r="A49" s="4" t="s">
        <v>123</v>
      </c>
      <c r="B49" s="32">
        <v>127</v>
      </c>
      <c r="C49" s="126">
        <v>9.9</v>
      </c>
      <c r="D49" s="126"/>
      <c r="E49" s="126"/>
      <c r="F49" s="128">
        <v>7.5</v>
      </c>
      <c r="G49" s="129"/>
      <c r="H49" s="129"/>
      <c r="I49" s="130"/>
      <c r="J49" s="128"/>
      <c r="K49" s="129"/>
      <c r="L49" s="130"/>
      <c r="M49" s="42">
        <f t="shared" si="23"/>
        <v>2.4000000000000004</v>
      </c>
      <c r="N49" s="23" t="s">
        <v>34</v>
      </c>
      <c r="O49" s="23" t="s">
        <v>34</v>
      </c>
      <c r="P49" s="23" t="s">
        <v>34</v>
      </c>
      <c r="Q49" s="23" t="s">
        <v>34</v>
      </c>
      <c r="R49" s="23" t="s">
        <v>34</v>
      </c>
    </row>
    <row r="50" spans="1:18" x14ac:dyDescent="0.25">
      <c r="A50" s="133" t="s">
        <v>152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</row>
  </sheetData>
  <mergeCells count="57">
    <mergeCell ref="A50:L50"/>
    <mergeCell ref="L3:R3"/>
    <mergeCell ref="J49:L49"/>
    <mergeCell ref="C49:E49"/>
    <mergeCell ref="F40:I40"/>
    <mergeCell ref="F41:I41"/>
    <mergeCell ref="J40:L40"/>
    <mergeCell ref="J41:L41"/>
    <mergeCell ref="F42:I42"/>
    <mergeCell ref="J42:L42"/>
    <mergeCell ref="F43:I43"/>
    <mergeCell ref="F46:I46"/>
    <mergeCell ref="F47:I47"/>
    <mergeCell ref="F48:I48"/>
    <mergeCell ref="F49:I49"/>
    <mergeCell ref="J43:L43"/>
    <mergeCell ref="J46:L46"/>
    <mergeCell ref="J47:L47"/>
    <mergeCell ref="J48:L48"/>
    <mergeCell ref="C42:E42"/>
    <mergeCell ref="C43:E43"/>
    <mergeCell ref="C46:E46"/>
    <mergeCell ref="C47:E47"/>
    <mergeCell ref="C48:E48"/>
    <mergeCell ref="C44:E44"/>
    <mergeCell ref="F44:I44"/>
    <mergeCell ref="J44:L44"/>
    <mergeCell ref="C45:E45"/>
    <mergeCell ref="F45:I45"/>
    <mergeCell ref="J45:L45"/>
    <mergeCell ref="A39:A40"/>
    <mergeCell ref="B39:B40"/>
    <mergeCell ref="C39:E40"/>
    <mergeCell ref="C41:E41"/>
    <mergeCell ref="F39:L39"/>
    <mergeCell ref="B9:B13"/>
    <mergeCell ref="D11:D13"/>
    <mergeCell ref="E11:E13"/>
    <mergeCell ref="A4:L4"/>
    <mergeCell ref="A37:L37"/>
    <mergeCell ref="F7:L7"/>
    <mergeCell ref="A1:L1"/>
    <mergeCell ref="A2:L2"/>
    <mergeCell ref="F6:L6"/>
    <mergeCell ref="F8:L8"/>
    <mergeCell ref="K12:L12"/>
    <mergeCell ref="C9:E9"/>
    <mergeCell ref="F9:L9"/>
    <mergeCell ref="C10:C13"/>
    <mergeCell ref="D10:E10"/>
    <mergeCell ref="F10:F13"/>
    <mergeCell ref="G10:L10"/>
    <mergeCell ref="G11:G13"/>
    <mergeCell ref="H11:H13"/>
    <mergeCell ref="I11:L11"/>
    <mergeCell ref="I12:J12"/>
    <mergeCell ref="A9:A13"/>
  </mergeCells>
  <pageMargins left="0.23622047244094491" right="0.23622047244094491" top="0.51181102362204722" bottom="0.27559055118110237" header="0.47244094488188981" footer="0.31496062992125984"/>
  <pageSetup paperSize="9" scale="70" orientation="landscape" horizontalDpi="180" verticalDpi="180" r:id="rId1"/>
  <rowBreaks count="1" manualBreakCount="1">
    <brk id="2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50"/>
  <sheetViews>
    <sheetView zoomScale="85" zoomScaleNormal="85" zoomScaleSheetLayoutView="80" workbookViewId="0">
      <pane ySplit="9" topLeftCell="A10" activePane="bottomLeft" state="frozen"/>
      <selection activeCell="A4" sqref="A4:L4"/>
      <selection pane="bottomLeft" activeCell="C12" sqref="C12"/>
    </sheetView>
  </sheetViews>
  <sheetFormatPr defaultColWidth="9.140625" defaultRowHeight="15" x14ac:dyDescent="0.25"/>
  <cols>
    <col min="1" max="1" width="35.42578125" style="8" customWidth="1"/>
    <col min="2" max="2" width="8.5703125" style="8" customWidth="1"/>
    <col min="3" max="4" width="9.140625" style="8"/>
    <col min="5" max="5" width="10.85546875" style="8" customWidth="1"/>
    <col min="6" max="6" width="10.140625" style="8" customWidth="1"/>
    <col min="7" max="7" width="7.7109375" style="8" customWidth="1"/>
    <col min="8" max="8" width="7.5703125" style="8" customWidth="1"/>
    <col min="9" max="12" width="9.140625" style="8"/>
    <col min="13" max="13" width="9.85546875" style="8" customWidth="1"/>
    <col min="14" max="14" width="7.85546875" style="8" customWidth="1"/>
    <col min="15" max="15" width="8.28515625" style="8" customWidth="1"/>
    <col min="16" max="16" width="8.5703125" style="8" customWidth="1"/>
    <col min="17" max="16384" width="9.140625" style="8"/>
  </cols>
  <sheetData>
    <row r="1" spans="1:22" x14ac:dyDescent="0.25">
      <c r="A1" s="115" t="s">
        <v>43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22" x14ac:dyDescent="0.25">
      <c r="A2" s="115" t="s">
        <v>75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22" x14ac:dyDescent="0.25">
      <c r="A3" s="48"/>
      <c r="B3" s="1"/>
      <c r="C3" s="1"/>
      <c r="D3" s="1"/>
      <c r="E3" s="1"/>
      <c r="F3" s="1"/>
      <c r="G3" s="1"/>
      <c r="H3" s="1"/>
      <c r="I3" s="1"/>
      <c r="J3" s="1"/>
      <c r="K3" s="1"/>
      <c r="L3" s="142" t="s">
        <v>145</v>
      </c>
      <c r="M3" s="142"/>
      <c r="N3" s="142"/>
      <c r="O3" s="142"/>
      <c r="P3" s="142"/>
    </row>
    <row r="4" spans="1:22" x14ac:dyDescent="0.25">
      <c r="A4" s="48"/>
      <c r="B4" s="1"/>
      <c r="C4" s="1"/>
      <c r="D4" s="1"/>
      <c r="E4" s="1"/>
      <c r="F4" s="1"/>
      <c r="G4" s="1"/>
      <c r="H4" s="1"/>
      <c r="I4" s="1"/>
      <c r="J4" s="1"/>
      <c r="K4" s="1"/>
      <c r="L4" s="143" t="s">
        <v>146</v>
      </c>
      <c r="M4" s="143"/>
      <c r="N4" s="143"/>
      <c r="O4" s="143"/>
      <c r="P4" s="143"/>
    </row>
    <row r="5" spans="1:22" x14ac:dyDescent="0.25">
      <c r="A5" s="48"/>
      <c r="B5" s="44"/>
      <c r="C5" s="44"/>
      <c r="D5" s="44"/>
      <c r="E5" s="44"/>
      <c r="F5" s="44"/>
      <c r="G5" s="44"/>
      <c r="H5" s="44"/>
      <c r="I5" s="44"/>
      <c r="J5" s="44"/>
      <c r="K5" s="44"/>
      <c r="L5" s="50"/>
      <c r="M5" s="50"/>
      <c r="N5" s="50"/>
      <c r="O5" s="50"/>
      <c r="P5" s="50" t="s">
        <v>136</v>
      </c>
      <c r="Q5" s="50"/>
      <c r="R5" s="50"/>
      <c r="S5" s="50"/>
      <c r="T5" s="50"/>
    </row>
    <row r="6" spans="1:22" ht="17.25" customHeight="1" x14ac:dyDescent="0.25">
      <c r="A6" s="144" t="s">
        <v>24</v>
      </c>
      <c r="B6" s="144" t="s">
        <v>25</v>
      </c>
      <c r="C6" s="144" t="s">
        <v>51</v>
      </c>
      <c r="D6" s="144" t="s">
        <v>52</v>
      </c>
      <c r="E6" s="144" t="s">
        <v>153</v>
      </c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22" x14ac:dyDescent="0.25">
      <c r="A7" s="144"/>
      <c r="B7" s="144"/>
      <c r="C7" s="144"/>
      <c r="D7" s="144"/>
      <c r="E7" s="144" t="s">
        <v>139</v>
      </c>
      <c r="F7" s="144"/>
      <c r="G7" s="144"/>
      <c r="H7" s="144"/>
      <c r="I7" s="144" t="s">
        <v>140</v>
      </c>
      <c r="J7" s="144"/>
      <c r="K7" s="144"/>
      <c r="L7" s="144" t="s">
        <v>141</v>
      </c>
      <c r="M7" s="144"/>
      <c r="N7" s="144"/>
      <c r="O7" s="144"/>
      <c r="P7" s="144"/>
    </row>
    <row r="8" spans="1:22" ht="26.25" customHeight="1" x14ac:dyDescent="0.25">
      <c r="A8" s="144"/>
      <c r="B8" s="144"/>
      <c r="C8" s="144"/>
      <c r="D8" s="144"/>
      <c r="E8" s="144" t="s">
        <v>57</v>
      </c>
      <c r="F8" s="144" t="s">
        <v>58</v>
      </c>
      <c r="G8" s="144" t="s">
        <v>44</v>
      </c>
      <c r="H8" s="144"/>
      <c r="I8" s="144" t="s">
        <v>53</v>
      </c>
      <c r="J8" s="144" t="s">
        <v>54</v>
      </c>
      <c r="K8" s="144" t="s">
        <v>55</v>
      </c>
      <c r="L8" s="144" t="s">
        <v>53</v>
      </c>
      <c r="M8" s="144" t="s">
        <v>54</v>
      </c>
      <c r="N8" s="144" t="s">
        <v>45</v>
      </c>
      <c r="O8" s="144"/>
      <c r="P8" s="144"/>
    </row>
    <row r="9" spans="1:22" ht="46.5" customHeight="1" x14ac:dyDescent="0.25">
      <c r="A9" s="144"/>
      <c r="B9" s="144"/>
      <c r="C9" s="144"/>
      <c r="D9" s="144"/>
      <c r="E9" s="144"/>
      <c r="F9" s="144"/>
      <c r="G9" s="31" t="s">
        <v>46</v>
      </c>
      <c r="H9" s="31" t="s">
        <v>47</v>
      </c>
      <c r="I9" s="144"/>
      <c r="J9" s="144"/>
      <c r="K9" s="144"/>
      <c r="L9" s="144"/>
      <c r="M9" s="144"/>
      <c r="N9" s="31" t="s">
        <v>48</v>
      </c>
      <c r="O9" s="31" t="s">
        <v>49</v>
      </c>
      <c r="P9" s="31" t="s">
        <v>56</v>
      </c>
    </row>
    <row r="10" spans="1:22" ht="21.75" customHeight="1" x14ac:dyDescent="0.25">
      <c r="A10" s="31" t="s">
        <v>32</v>
      </c>
      <c r="B10" s="31" t="s">
        <v>50</v>
      </c>
      <c r="C10" s="31">
        <v>1</v>
      </c>
      <c r="D10" s="31">
        <v>2</v>
      </c>
      <c r="E10" s="31">
        <v>3</v>
      </c>
      <c r="F10" s="31">
        <v>4</v>
      </c>
      <c r="G10" s="31">
        <v>5</v>
      </c>
      <c r="H10" s="31">
        <v>6</v>
      </c>
      <c r="I10" s="31">
        <v>7</v>
      </c>
      <c r="J10" s="31">
        <v>8</v>
      </c>
      <c r="K10" s="31">
        <v>9</v>
      </c>
      <c r="L10" s="31">
        <v>10</v>
      </c>
      <c r="M10" s="31">
        <v>11</v>
      </c>
      <c r="N10" s="31">
        <v>12</v>
      </c>
      <c r="O10" s="31">
        <v>13</v>
      </c>
      <c r="P10" s="31">
        <v>14</v>
      </c>
      <c r="Q10" s="29">
        <v>3</v>
      </c>
      <c r="R10" s="29">
        <v>3</v>
      </c>
      <c r="S10" s="29">
        <v>7</v>
      </c>
      <c r="T10" s="29">
        <v>7</v>
      </c>
      <c r="U10" s="29">
        <v>10</v>
      </c>
      <c r="V10" s="29">
        <v>10</v>
      </c>
    </row>
    <row r="11" spans="1:22" ht="35.25" customHeight="1" x14ac:dyDescent="0.25">
      <c r="A11" s="62" t="s">
        <v>158</v>
      </c>
      <c r="B11" s="60">
        <v>201</v>
      </c>
      <c r="C11" s="66">
        <f>E11+I11+L11</f>
        <v>68.400000000000006</v>
      </c>
      <c r="D11" s="66" t="s">
        <v>34</v>
      </c>
      <c r="E11" s="66">
        <f>E14+E17</f>
        <v>37</v>
      </c>
      <c r="F11" s="66" t="s">
        <v>34</v>
      </c>
      <c r="G11" s="66">
        <f>G14+G17</f>
        <v>35.599999999999994</v>
      </c>
      <c r="H11" s="66">
        <f t="shared" ref="H11:P11" si="0">H14+H17</f>
        <v>1.4</v>
      </c>
      <c r="I11" s="66">
        <f t="shared" si="0"/>
        <v>1.4</v>
      </c>
      <c r="J11" s="66" t="s">
        <v>34</v>
      </c>
      <c r="K11" s="66">
        <f t="shared" si="0"/>
        <v>1.4</v>
      </c>
      <c r="L11" s="66">
        <f t="shared" si="0"/>
        <v>30</v>
      </c>
      <c r="M11" s="66" t="s">
        <v>34</v>
      </c>
      <c r="N11" s="66">
        <f t="shared" si="0"/>
        <v>12.700000000000001</v>
      </c>
      <c r="O11" s="66">
        <f>O14+O17</f>
        <v>2.8</v>
      </c>
      <c r="P11" s="66">
        <f t="shared" si="0"/>
        <v>14.5</v>
      </c>
      <c r="Q11" s="30" t="e">
        <f>E11-F11</f>
        <v>#VALUE!</v>
      </c>
      <c r="R11" s="30">
        <f t="shared" ref="R11:R26" si="1">E11-(G11+H11)</f>
        <v>0</v>
      </c>
      <c r="S11" s="30" t="e">
        <f t="shared" ref="S11:S26" si="2">I11-J11</f>
        <v>#VALUE!</v>
      </c>
      <c r="T11" s="30">
        <f t="shared" ref="T11:T26" si="3">I11-K11</f>
        <v>0</v>
      </c>
      <c r="U11" s="30" t="e">
        <f t="shared" ref="U11:U26" si="4">L11-M11</f>
        <v>#VALUE!</v>
      </c>
      <c r="V11" s="30">
        <f t="shared" ref="V11:V26" si="5">L11-(N11+O11+P11)</f>
        <v>0</v>
      </c>
    </row>
    <row r="12" spans="1:22" ht="42.75" customHeight="1" x14ac:dyDescent="0.25">
      <c r="A12" s="61" t="s">
        <v>159</v>
      </c>
      <c r="B12" s="31">
        <v>202</v>
      </c>
      <c r="C12" s="27">
        <f t="shared" ref="C12:C13" si="6">E12+I12+L12</f>
        <v>68.400000000000006</v>
      </c>
      <c r="D12" s="27">
        <f>F12+J12+M12</f>
        <v>44.2</v>
      </c>
      <c r="E12" s="27">
        <f>E15+E18</f>
        <v>37</v>
      </c>
      <c r="F12" s="27">
        <f t="shared" ref="F12:P13" si="7">F15+F18</f>
        <v>27</v>
      </c>
      <c r="G12" s="27">
        <f t="shared" si="7"/>
        <v>36.6</v>
      </c>
      <c r="H12" s="27">
        <f t="shared" si="7"/>
        <v>0.4</v>
      </c>
      <c r="I12" s="27">
        <f t="shared" si="7"/>
        <v>1.4</v>
      </c>
      <c r="J12" s="27">
        <f t="shared" si="7"/>
        <v>0.6</v>
      </c>
      <c r="K12" s="27">
        <f t="shared" si="7"/>
        <v>1.4</v>
      </c>
      <c r="L12" s="27">
        <f t="shared" si="7"/>
        <v>30</v>
      </c>
      <c r="M12" s="27">
        <f t="shared" si="7"/>
        <v>16.600000000000001</v>
      </c>
      <c r="N12" s="27">
        <f t="shared" si="7"/>
        <v>10.1</v>
      </c>
      <c r="O12" s="27">
        <f>O15+O18</f>
        <v>4.0999999999999996</v>
      </c>
      <c r="P12" s="27">
        <f t="shared" si="7"/>
        <v>15.8</v>
      </c>
      <c r="Q12" s="30">
        <f t="shared" ref="Q12:Q26" si="8">E12-F12</f>
        <v>10</v>
      </c>
      <c r="R12" s="30">
        <f t="shared" si="1"/>
        <v>0</v>
      </c>
      <c r="S12" s="30">
        <f t="shared" si="2"/>
        <v>0.79999999999999993</v>
      </c>
      <c r="T12" s="30">
        <f t="shared" si="3"/>
        <v>0</v>
      </c>
      <c r="U12" s="30">
        <f t="shared" si="4"/>
        <v>13.399999999999999</v>
      </c>
      <c r="V12" s="30">
        <f t="shared" si="5"/>
        <v>0</v>
      </c>
    </row>
    <row r="13" spans="1:22" ht="33.75" customHeight="1" x14ac:dyDescent="0.25">
      <c r="A13" s="61" t="s">
        <v>160</v>
      </c>
      <c r="B13" s="31">
        <v>203</v>
      </c>
      <c r="C13" s="27">
        <f t="shared" si="6"/>
        <v>66.900000000000006</v>
      </c>
      <c r="D13" s="27">
        <f>F13+J13+M13</f>
        <v>42.599999999999994</v>
      </c>
      <c r="E13" s="27">
        <f>E16+E19</f>
        <v>37.299999999999997</v>
      </c>
      <c r="F13" s="27">
        <f t="shared" si="7"/>
        <v>27.4</v>
      </c>
      <c r="G13" s="27">
        <f t="shared" si="7"/>
        <v>36.9</v>
      </c>
      <c r="H13" s="27">
        <f t="shared" si="7"/>
        <v>0.4</v>
      </c>
      <c r="I13" s="27">
        <f t="shared" si="7"/>
        <v>1.5</v>
      </c>
      <c r="J13" s="27">
        <f t="shared" si="7"/>
        <v>0.7</v>
      </c>
      <c r="K13" s="27">
        <f t="shared" si="7"/>
        <v>1.5</v>
      </c>
      <c r="L13" s="27">
        <f t="shared" si="7"/>
        <v>28.1</v>
      </c>
      <c r="M13" s="27">
        <f t="shared" si="7"/>
        <v>14.5</v>
      </c>
      <c r="N13" s="27">
        <f t="shared" si="7"/>
        <v>10.8</v>
      </c>
      <c r="O13" s="27">
        <f t="shared" si="7"/>
        <v>3.8</v>
      </c>
      <c r="P13" s="27">
        <f t="shared" si="7"/>
        <v>13.5</v>
      </c>
      <c r="Q13" s="30">
        <f t="shared" si="8"/>
        <v>9.8999999999999986</v>
      </c>
      <c r="R13" s="30">
        <f>E13-(G13+H13)</f>
        <v>0</v>
      </c>
      <c r="S13" s="30">
        <f t="shared" si="2"/>
        <v>0.8</v>
      </c>
      <c r="T13" s="30">
        <f t="shared" si="3"/>
        <v>0</v>
      </c>
      <c r="U13" s="30">
        <f t="shared" si="4"/>
        <v>13.600000000000001</v>
      </c>
      <c r="V13" s="30">
        <f t="shared" si="5"/>
        <v>0</v>
      </c>
    </row>
    <row r="14" spans="1:22" ht="35.25" customHeight="1" x14ac:dyDescent="0.25">
      <c r="A14" s="62" t="s">
        <v>161</v>
      </c>
      <c r="B14" s="60">
        <v>204</v>
      </c>
      <c r="C14" s="66">
        <f>E14+I14+L14</f>
        <v>61.1</v>
      </c>
      <c r="D14" s="67" t="s">
        <v>34</v>
      </c>
      <c r="E14" s="67">
        <v>35.200000000000003</v>
      </c>
      <c r="F14" s="67" t="s">
        <v>34</v>
      </c>
      <c r="G14" s="67">
        <v>33.799999999999997</v>
      </c>
      <c r="H14" s="67">
        <v>1.4</v>
      </c>
      <c r="I14" s="67">
        <v>1.4</v>
      </c>
      <c r="J14" s="67" t="s">
        <v>34</v>
      </c>
      <c r="K14" s="67">
        <v>1.4</v>
      </c>
      <c r="L14" s="67">
        <v>24.5</v>
      </c>
      <c r="M14" s="67" t="s">
        <v>34</v>
      </c>
      <c r="N14" s="67">
        <v>11.4</v>
      </c>
      <c r="O14" s="67">
        <v>2.8</v>
      </c>
      <c r="P14" s="67">
        <v>10.3</v>
      </c>
      <c r="Q14" s="30" t="e">
        <f t="shared" si="8"/>
        <v>#VALUE!</v>
      </c>
      <c r="R14" s="30">
        <f t="shared" si="1"/>
        <v>0</v>
      </c>
      <c r="S14" s="30" t="e">
        <f t="shared" si="2"/>
        <v>#VALUE!</v>
      </c>
      <c r="T14" s="30">
        <f t="shared" si="3"/>
        <v>0</v>
      </c>
      <c r="U14" s="30" t="e">
        <f t="shared" si="4"/>
        <v>#VALUE!</v>
      </c>
      <c r="V14" s="30">
        <f t="shared" si="5"/>
        <v>0</v>
      </c>
    </row>
    <row r="15" spans="1:22" ht="39.75" customHeight="1" x14ac:dyDescent="0.25">
      <c r="A15" s="61" t="s">
        <v>162</v>
      </c>
      <c r="B15" s="31">
        <v>205</v>
      </c>
      <c r="C15" s="27">
        <f t="shared" ref="C15:C19" si="9">E15+I15+L15</f>
        <v>65.7</v>
      </c>
      <c r="D15" s="27">
        <f>F15+J15+M15</f>
        <v>42.6</v>
      </c>
      <c r="E15" s="26">
        <v>37</v>
      </c>
      <c r="F15" s="26">
        <v>27</v>
      </c>
      <c r="G15" s="26">
        <v>36.6</v>
      </c>
      <c r="H15" s="26">
        <v>0.4</v>
      </c>
      <c r="I15" s="26">
        <v>1.4</v>
      </c>
      <c r="J15" s="26">
        <v>0.6</v>
      </c>
      <c r="K15" s="26">
        <v>1.4</v>
      </c>
      <c r="L15" s="26">
        <v>27.3</v>
      </c>
      <c r="M15" s="26">
        <v>15</v>
      </c>
      <c r="N15" s="26">
        <v>10.1</v>
      </c>
      <c r="O15" s="26">
        <v>4.0999999999999996</v>
      </c>
      <c r="P15" s="26">
        <v>13.1</v>
      </c>
      <c r="Q15" s="30">
        <f t="shared" si="8"/>
        <v>10</v>
      </c>
      <c r="R15" s="30">
        <f t="shared" si="1"/>
        <v>0</v>
      </c>
      <c r="S15" s="30">
        <f t="shared" si="2"/>
        <v>0.79999999999999993</v>
      </c>
      <c r="T15" s="30">
        <f t="shared" si="3"/>
        <v>0</v>
      </c>
      <c r="U15" s="30">
        <f t="shared" si="4"/>
        <v>12.3</v>
      </c>
      <c r="V15" s="30">
        <f t="shared" si="5"/>
        <v>0</v>
      </c>
    </row>
    <row r="16" spans="1:22" ht="29.25" customHeight="1" x14ac:dyDescent="0.25">
      <c r="A16" s="61" t="s">
        <v>163</v>
      </c>
      <c r="B16" s="31">
        <v>206</v>
      </c>
      <c r="C16" s="27">
        <f t="shared" si="9"/>
        <v>65.8</v>
      </c>
      <c r="D16" s="27">
        <f>F16+J16+M16</f>
        <v>42.099999999999994</v>
      </c>
      <c r="E16" s="26">
        <v>37.299999999999997</v>
      </c>
      <c r="F16" s="26">
        <v>27.4</v>
      </c>
      <c r="G16" s="26">
        <v>36.9</v>
      </c>
      <c r="H16" s="26">
        <v>0.4</v>
      </c>
      <c r="I16" s="26">
        <v>1.5</v>
      </c>
      <c r="J16" s="26">
        <v>0.7</v>
      </c>
      <c r="K16" s="26">
        <v>1.5</v>
      </c>
      <c r="L16" s="26">
        <v>27</v>
      </c>
      <c r="M16" s="26">
        <v>14</v>
      </c>
      <c r="N16" s="26">
        <v>10.8</v>
      </c>
      <c r="O16" s="26">
        <v>3.8</v>
      </c>
      <c r="P16" s="26">
        <v>12.4</v>
      </c>
      <c r="Q16" s="30">
        <f t="shared" si="8"/>
        <v>9.8999999999999986</v>
      </c>
      <c r="R16" s="30">
        <f t="shared" si="1"/>
        <v>0</v>
      </c>
      <c r="S16" s="30">
        <f t="shared" si="2"/>
        <v>0.8</v>
      </c>
      <c r="T16" s="30">
        <f t="shared" si="3"/>
        <v>0</v>
      </c>
      <c r="U16" s="30">
        <f t="shared" si="4"/>
        <v>13</v>
      </c>
      <c r="V16" s="30">
        <f t="shared" si="5"/>
        <v>0</v>
      </c>
    </row>
    <row r="17" spans="1:22" ht="31.5" customHeight="1" x14ac:dyDescent="0.25">
      <c r="A17" s="62" t="s">
        <v>164</v>
      </c>
      <c r="B17" s="60">
        <v>207</v>
      </c>
      <c r="C17" s="66">
        <f>E17+I17+L17</f>
        <v>7.3</v>
      </c>
      <c r="D17" s="67" t="s">
        <v>34</v>
      </c>
      <c r="E17" s="67">
        <v>1.8</v>
      </c>
      <c r="F17" s="67" t="s">
        <v>34</v>
      </c>
      <c r="G17" s="67">
        <v>1.8</v>
      </c>
      <c r="H17" s="67">
        <v>0</v>
      </c>
      <c r="I17" s="67">
        <v>0</v>
      </c>
      <c r="J17" s="67" t="s">
        <v>34</v>
      </c>
      <c r="K17" s="67">
        <v>0</v>
      </c>
      <c r="L17" s="67">
        <v>5.5</v>
      </c>
      <c r="M17" s="67" t="s">
        <v>34</v>
      </c>
      <c r="N17" s="67">
        <v>1.3</v>
      </c>
      <c r="O17" s="67">
        <v>0</v>
      </c>
      <c r="P17" s="67">
        <v>4.2</v>
      </c>
      <c r="Q17" s="30" t="e">
        <f t="shared" si="8"/>
        <v>#VALUE!</v>
      </c>
      <c r="R17" s="30">
        <f t="shared" si="1"/>
        <v>0</v>
      </c>
      <c r="S17" s="30" t="e">
        <f t="shared" si="2"/>
        <v>#VALUE!</v>
      </c>
      <c r="T17" s="30">
        <f t="shared" si="3"/>
        <v>0</v>
      </c>
      <c r="U17" s="30" t="e">
        <f t="shared" si="4"/>
        <v>#VALUE!</v>
      </c>
      <c r="V17" s="30">
        <f t="shared" si="5"/>
        <v>0</v>
      </c>
    </row>
    <row r="18" spans="1:22" ht="48" customHeight="1" x14ac:dyDescent="0.25">
      <c r="A18" s="61" t="s">
        <v>165</v>
      </c>
      <c r="B18" s="31">
        <v>208</v>
      </c>
      <c r="C18" s="27">
        <f t="shared" si="9"/>
        <v>2.7</v>
      </c>
      <c r="D18" s="27">
        <f>F18+J18+M18</f>
        <v>1.6</v>
      </c>
      <c r="E18" s="28"/>
      <c r="F18" s="28"/>
      <c r="G18" s="28"/>
      <c r="H18" s="28"/>
      <c r="I18" s="28"/>
      <c r="J18" s="28"/>
      <c r="K18" s="28"/>
      <c r="L18" s="28">
        <v>2.7</v>
      </c>
      <c r="M18" s="28">
        <v>1.6</v>
      </c>
      <c r="N18" s="28"/>
      <c r="O18" s="28"/>
      <c r="P18" s="28">
        <v>2.7</v>
      </c>
      <c r="Q18" s="30">
        <f t="shared" si="8"/>
        <v>0</v>
      </c>
      <c r="R18" s="30">
        <f t="shared" si="1"/>
        <v>0</v>
      </c>
      <c r="S18" s="30">
        <f t="shared" si="2"/>
        <v>0</v>
      </c>
      <c r="T18" s="30">
        <f t="shared" si="3"/>
        <v>0</v>
      </c>
      <c r="U18" s="30">
        <f t="shared" si="4"/>
        <v>1.1000000000000001</v>
      </c>
      <c r="V18" s="30">
        <f t="shared" si="5"/>
        <v>0</v>
      </c>
    </row>
    <row r="19" spans="1:22" ht="30.75" customHeight="1" x14ac:dyDescent="0.25">
      <c r="A19" s="61" t="s">
        <v>166</v>
      </c>
      <c r="B19" s="31">
        <v>209</v>
      </c>
      <c r="C19" s="27">
        <f t="shared" si="9"/>
        <v>1.1000000000000001</v>
      </c>
      <c r="D19" s="27">
        <f>F19+J19+M19</f>
        <v>0.5</v>
      </c>
      <c r="E19" s="28"/>
      <c r="F19" s="28"/>
      <c r="G19" s="28"/>
      <c r="H19" s="28"/>
      <c r="I19" s="28"/>
      <c r="J19" s="28"/>
      <c r="K19" s="28"/>
      <c r="L19" s="28">
        <v>1.1000000000000001</v>
      </c>
      <c r="M19" s="28">
        <v>0.5</v>
      </c>
      <c r="N19" s="28"/>
      <c r="O19" s="28"/>
      <c r="P19" s="28">
        <v>1.1000000000000001</v>
      </c>
      <c r="Q19" s="30">
        <f t="shared" si="8"/>
        <v>0</v>
      </c>
      <c r="R19" s="30">
        <f t="shared" si="1"/>
        <v>0</v>
      </c>
      <c r="S19" s="30">
        <f t="shared" si="2"/>
        <v>0</v>
      </c>
      <c r="T19" s="30">
        <f t="shared" si="3"/>
        <v>0</v>
      </c>
      <c r="U19" s="30">
        <f t="shared" si="4"/>
        <v>0.60000000000000009</v>
      </c>
      <c r="V19" s="30">
        <f t="shared" si="5"/>
        <v>0</v>
      </c>
    </row>
    <row r="20" spans="1:22" ht="34.5" customHeight="1" x14ac:dyDescent="0.25">
      <c r="A20" s="62" t="s">
        <v>167</v>
      </c>
      <c r="B20" s="60">
        <v>210</v>
      </c>
      <c r="C20" s="67">
        <v>5</v>
      </c>
      <c r="D20" s="67" t="s">
        <v>34</v>
      </c>
      <c r="E20" s="67"/>
      <c r="F20" s="67" t="s">
        <v>34</v>
      </c>
      <c r="G20" s="67"/>
      <c r="H20" s="67"/>
      <c r="I20" s="67"/>
      <c r="J20" s="67" t="s">
        <v>34</v>
      </c>
      <c r="K20" s="67"/>
      <c r="L20" s="67">
        <v>5</v>
      </c>
      <c r="M20" s="67" t="s">
        <v>34</v>
      </c>
      <c r="N20" s="67"/>
      <c r="O20" s="67"/>
      <c r="P20" s="67"/>
      <c r="Q20" s="30" t="e">
        <f t="shared" si="8"/>
        <v>#VALUE!</v>
      </c>
      <c r="R20" s="30">
        <f t="shared" si="1"/>
        <v>0</v>
      </c>
      <c r="S20" s="30" t="e">
        <f t="shared" si="2"/>
        <v>#VALUE!</v>
      </c>
      <c r="T20" s="30">
        <f t="shared" si="3"/>
        <v>0</v>
      </c>
      <c r="U20" s="30" t="e">
        <f t="shared" si="4"/>
        <v>#VALUE!</v>
      </c>
      <c r="V20" s="30">
        <f>L20-(N20+O20+P20)</f>
        <v>5</v>
      </c>
    </row>
    <row r="21" spans="1:22" ht="36" customHeight="1" x14ac:dyDescent="0.25">
      <c r="A21" s="61" t="s">
        <v>168</v>
      </c>
      <c r="B21" s="31">
        <v>211</v>
      </c>
      <c r="C21" s="26">
        <v>2.8</v>
      </c>
      <c r="D21" s="26">
        <v>1.3</v>
      </c>
      <c r="E21" s="26"/>
      <c r="F21" s="26"/>
      <c r="G21" s="26"/>
      <c r="H21" s="26"/>
      <c r="I21" s="26"/>
      <c r="J21" s="26"/>
      <c r="K21" s="26"/>
      <c r="L21" s="26">
        <v>2.8</v>
      </c>
      <c r="M21" s="26">
        <v>1.3</v>
      </c>
      <c r="N21" s="26">
        <v>1.3</v>
      </c>
      <c r="O21" s="26"/>
      <c r="P21" s="26">
        <v>1.5</v>
      </c>
      <c r="Q21" s="30">
        <f t="shared" si="8"/>
        <v>0</v>
      </c>
      <c r="R21" s="30">
        <f t="shared" si="1"/>
        <v>0</v>
      </c>
      <c r="S21" s="30">
        <f t="shared" si="2"/>
        <v>0</v>
      </c>
      <c r="T21" s="30">
        <f t="shared" si="3"/>
        <v>0</v>
      </c>
      <c r="U21" s="30">
        <f t="shared" si="4"/>
        <v>1.4999999999999998</v>
      </c>
      <c r="V21" s="30">
        <f t="shared" si="5"/>
        <v>0</v>
      </c>
    </row>
    <row r="22" spans="1:22" ht="36" customHeight="1" x14ac:dyDescent="0.25">
      <c r="A22" s="61" t="s">
        <v>169</v>
      </c>
      <c r="B22" s="31">
        <v>212</v>
      </c>
      <c r="C22" s="26">
        <v>2.1</v>
      </c>
      <c r="D22" s="26">
        <v>0.8</v>
      </c>
      <c r="E22" s="26"/>
      <c r="F22" s="26"/>
      <c r="G22" s="26"/>
      <c r="H22" s="26"/>
      <c r="I22" s="26"/>
      <c r="J22" s="26"/>
      <c r="K22" s="26"/>
      <c r="L22" s="26">
        <v>2.1</v>
      </c>
      <c r="M22" s="26">
        <v>0.8</v>
      </c>
      <c r="N22" s="26">
        <v>1.2</v>
      </c>
      <c r="O22" s="26"/>
      <c r="P22" s="26">
        <v>0.9</v>
      </c>
      <c r="Q22" s="30">
        <f t="shared" si="8"/>
        <v>0</v>
      </c>
      <c r="R22" s="30">
        <f t="shared" si="1"/>
        <v>0</v>
      </c>
      <c r="S22" s="30">
        <f t="shared" si="2"/>
        <v>0</v>
      </c>
      <c r="T22" s="30">
        <f t="shared" si="3"/>
        <v>0</v>
      </c>
      <c r="U22" s="30">
        <f t="shared" si="4"/>
        <v>1.3</v>
      </c>
      <c r="V22" s="30">
        <f t="shared" si="5"/>
        <v>0</v>
      </c>
    </row>
    <row r="23" spans="1:22" ht="39.75" customHeight="1" x14ac:dyDescent="0.25">
      <c r="A23" s="62" t="s">
        <v>170</v>
      </c>
      <c r="B23" s="60">
        <v>213</v>
      </c>
      <c r="C23" s="66">
        <f>E23+I23+L23</f>
        <v>0</v>
      </c>
      <c r="D23" s="67" t="s">
        <v>34</v>
      </c>
      <c r="E23" s="67"/>
      <c r="F23" s="67" t="s">
        <v>34</v>
      </c>
      <c r="G23" s="67"/>
      <c r="H23" s="67"/>
      <c r="I23" s="67"/>
      <c r="J23" s="67" t="s">
        <v>34</v>
      </c>
      <c r="K23" s="67"/>
      <c r="L23" s="67"/>
      <c r="M23" s="67" t="s">
        <v>34</v>
      </c>
      <c r="N23" s="67"/>
      <c r="O23" s="67"/>
      <c r="P23" s="67"/>
      <c r="Q23" s="30" t="e">
        <f>E23-F23</f>
        <v>#VALUE!</v>
      </c>
      <c r="R23" s="30">
        <f t="shared" si="1"/>
        <v>0</v>
      </c>
      <c r="S23" s="30" t="e">
        <f t="shared" si="2"/>
        <v>#VALUE!</v>
      </c>
      <c r="T23" s="30">
        <f t="shared" si="3"/>
        <v>0</v>
      </c>
      <c r="U23" s="30" t="e">
        <f t="shared" si="4"/>
        <v>#VALUE!</v>
      </c>
      <c r="V23" s="30">
        <f t="shared" si="5"/>
        <v>0</v>
      </c>
    </row>
    <row r="24" spans="1:22" ht="54" customHeight="1" x14ac:dyDescent="0.25">
      <c r="A24" s="61" t="s">
        <v>171</v>
      </c>
      <c r="B24" s="69">
        <v>214</v>
      </c>
      <c r="C24" s="27">
        <f t="shared" ref="C24:C25" si="10">E24+I24+L24</f>
        <v>0</v>
      </c>
      <c r="D24" s="27">
        <f>F24+J24+M24</f>
        <v>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30">
        <f t="shared" si="8"/>
        <v>0</v>
      </c>
      <c r="R24" s="30">
        <f t="shared" si="1"/>
        <v>0</v>
      </c>
      <c r="S24" s="30">
        <f t="shared" si="2"/>
        <v>0</v>
      </c>
      <c r="T24" s="30">
        <f t="shared" si="3"/>
        <v>0</v>
      </c>
      <c r="U24" s="30">
        <f t="shared" si="4"/>
        <v>0</v>
      </c>
      <c r="V24" s="30">
        <f t="shared" si="5"/>
        <v>0</v>
      </c>
    </row>
    <row r="25" spans="1:22" ht="42" customHeight="1" x14ac:dyDescent="0.25">
      <c r="A25" s="61" t="s">
        <v>172</v>
      </c>
      <c r="B25" s="69">
        <v>215</v>
      </c>
      <c r="C25" s="82">
        <f t="shared" si="10"/>
        <v>0</v>
      </c>
      <c r="D25" s="27">
        <f>F25+J25+M25</f>
        <v>0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30">
        <f t="shared" si="8"/>
        <v>0</v>
      </c>
      <c r="R25" s="30">
        <f t="shared" si="1"/>
        <v>0</v>
      </c>
      <c r="S25" s="30">
        <f t="shared" si="2"/>
        <v>0</v>
      </c>
      <c r="T25" s="30">
        <f t="shared" si="3"/>
        <v>0</v>
      </c>
      <c r="U25" s="30">
        <f t="shared" si="4"/>
        <v>0</v>
      </c>
      <c r="V25" s="30">
        <f t="shared" si="5"/>
        <v>0</v>
      </c>
    </row>
    <row r="26" spans="1:22" ht="57" customHeight="1" x14ac:dyDescent="0.25">
      <c r="A26" s="31" t="s">
        <v>110</v>
      </c>
      <c r="B26" s="69">
        <v>216</v>
      </c>
      <c r="C26" s="82">
        <f>E26+I26+L26</f>
        <v>0.2</v>
      </c>
      <c r="D26" s="27">
        <f>F26+J26+M26</f>
        <v>0.2</v>
      </c>
      <c r="E26" s="26"/>
      <c r="F26" s="26"/>
      <c r="G26" s="26"/>
      <c r="H26" s="26"/>
      <c r="I26" s="26"/>
      <c r="J26" s="26"/>
      <c r="K26" s="26"/>
      <c r="L26" s="26">
        <v>0.2</v>
      </c>
      <c r="M26" s="26">
        <v>0.2</v>
      </c>
      <c r="N26" s="26"/>
      <c r="O26" s="26"/>
      <c r="P26" s="26">
        <v>0.2</v>
      </c>
      <c r="Q26" s="30">
        <f t="shared" si="8"/>
        <v>0</v>
      </c>
      <c r="R26" s="30">
        <f t="shared" si="1"/>
        <v>0</v>
      </c>
      <c r="S26" s="30">
        <f t="shared" si="2"/>
        <v>0</v>
      </c>
      <c r="T26" s="30">
        <f t="shared" si="3"/>
        <v>0</v>
      </c>
      <c r="U26" s="30">
        <f t="shared" si="4"/>
        <v>0</v>
      </c>
      <c r="V26" s="30">
        <f t="shared" si="5"/>
        <v>0</v>
      </c>
    </row>
    <row r="27" spans="1:22" ht="21.75" customHeight="1" x14ac:dyDescent="0.25">
      <c r="A27" s="14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</row>
    <row r="28" spans="1:22" ht="15" customHeight="1" x14ac:dyDescent="0.25">
      <c r="J28" s="9"/>
      <c r="K28" s="145"/>
      <c r="L28" s="145"/>
      <c r="M28" s="145"/>
      <c r="N28" s="145"/>
      <c r="O28" s="145"/>
      <c r="P28" s="145"/>
    </row>
    <row r="49" spans="11:11" x14ac:dyDescent="0.25">
      <c r="K49" s="57"/>
    </row>
    <row r="50" spans="11:11" x14ac:dyDescent="0.25">
      <c r="K50" s="57"/>
    </row>
  </sheetData>
  <mergeCells count="23">
    <mergeCell ref="K28:P28"/>
    <mergeCell ref="E8:E9"/>
    <mergeCell ref="F8:F9"/>
    <mergeCell ref="I8:I9"/>
    <mergeCell ref="K8:K9"/>
    <mergeCell ref="J8:J9"/>
    <mergeCell ref="L8:L9"/>
    <mergeCell ref="A27:P27"/>
    <mergeCell ref="A1:P1"/>
    <mergeCell ref="A2:P2"/>
    <mergeCell ref="L3:P3"/>
    <mergeCell ref="L4:P4"/>
    <mergeCell ref="A6:A9"/>
    <mergeCell ref="E6:P6"/>
    <mergeCell ref="E7:H7"/>
    <mergeCell ref="I7:K7"/>
    <mergeCell ref="L7:P7"/>
    <mergeCell ref="G8:H8"/>
    <mergeCell ref="N8:P8"/>
    <mergeCell ref="B6:B9"/>
    <mergeCell ref="D6:D9"/>
    <mergeCell ref="M8:M9"/>
    <mergeCell ref="C6:C9"/>
  </mergeCells>
  <printOptions horizontalCentered="1"/>
  <pageMargins left="0.23622047244094491" right="0.23622047244094491" top="0.31496062992125984" bottom="0.27559055118110237" header="0.31496062992125984" footer="0.31496062992125984"/>
  <pageSetup paperSize="9" scale="80" orientation="landscape" r:id="rId1"/>
  <rowBreaks count="1" manualBreakCount="1">
    <brk id="27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28"/>
  <sheetViews>
    <sheetView topLeftCell="A10" zoomScale="70" zoomScaleNormal="70" zoomScaleSheetLayoutView="80" workbookViewId="0">
      <selection activeCell="P14" sqref="P14"/>
    </sheetView>
  </sheetViews>
  <sheetFormatPr defaultColWidth="9.140625" defaultRowHeight="15" x14ac:dyDescent="0.25"/>
  <cols>
    <col min="1" max="1" width="38.85546875" style="8" customWidth="1"/>
    <col min="2" max="2" width="9.140625" style="8"/>
    <col min="3" max="3" width="10.85546875" style="8" customWidth="1"/>
    <col min="4" max="4" width="11.140625" style="8" customWidth="1"/>
    <col min="5" max="5" width="7.5703125" style="8" customWidth="1"/>
    <col min="6" max="6" width="10.7109375" style="8" customWidth="1"/>
    <col min="7" max="7" width="8.140625" style="8" customWidth="1"/>
    <col min="8" max="8" width="11.140625" style="8" customWidth="1"/>
    <col min="9" max="9" width="7.85546875" style="8" customWidth="1"/>
    <col min="10" max="10" width="11.42578125" style="8" customWidth="1"/>
    <col min="11" max="11" width="12.140625" style="8" customWidth="1"/>
    <col min="12" max="12" width="13.140625" style="8" customWidth="1"/>
    <col min="13" max="13" width="14.85546875" style="8" customWidth="1"/>
    <col min="14" max="16384" width="9.140625" style="8"/>
  </cols>
  <sheetData>
    <row r="1" spans="1:27" x14ac:dyDescent="0.25">
      <c r="A1" s="115" t="s">
        <v>59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27" x14ac:dyDescent="0.25">
      <c r="A2" s="115" t="s">
        <v>65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27" ht="12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27" ht="15" customHeight="1" x14ac:dyDescent="0.25">
      <c r="A4" s="1"/>
      <c r="B4" s="1"/>
      <c r="C4" s="1"/>
      <c r="D4" s="1"/>
      <c r="E4" s="1"/>
      <c r="F4" s="1"/>
      <c r="G4" s="1"/>
      <c r="H4" s="1"/>
      <c r="I4" s="148" t="s">
        <v>145</v>
      </c>
      <c r="J4" s="148"/>
      <c r="K4" s="148"/>
      <c r="L4" s="148"/>
      <c r="M4" s="148"/>
    </row>
    <row r="5" spans="1:27" x14ac:dyDescent="0.25">
      <c r="A5" s="48"/>
      <c r="B5" s="1"/>
      <c r="C5" s="1"/>
      <c r="D5" s="1"/>
      <c r="E5" s="1"/>
      <c r="F5" s="1"/>
      <c r="G5" s="1"/>
      <c r="I5" s="148" t="s">
        <v>146</v>
      </c>
      <c r="J5" s="148"/>
      <c r="K5" s="148"/>
      <c r="L5" s="148"/>
      <c r="M5" s="148"/>
    </row>
    <row r="6" spans="1:27" x14ac:dyDescent="0.25">
      <c r="A6" s="48"/>
      <c r="B6" s="1"/>
      <c r="C6" s="1"/>
      <c r="D6" s="1"/>
      <c r="E6" s="1"/>
      <c r="F6" s="1"/>
      <c r="G6" s="1"/>
      <c r="I6" s="150" t="s">
        <v>137</v>
      </c>
      <c r="J6" s="150"/>
      <c r="K6" s="150"/>
      <c r="L6" s="150"/>
      <c r="M6" s="150"/>
    </row>
    <row r="7" spans="1:27" x14ac:dyDescent="0.25">
      <c r="A7" s="118" t="s">
        <v>66</v>
      </c>
      <c r="B7" s="118" t="s">
        <v>25</v>
      </c>
      <c r="C7" s="118" t="s">
        <v>60</v>
      </c>
      <c r="D7" s="118"/>
      <c r="E7" s="118"/>
      <c r="F7" s="118"/>
      <c r="G7" s="118"/>
      <c r="H7" s="118"/>
      <c r="I7" s="118"/>
      <c r="J7" s="118"/>
      <c r="K7" s="118" t="s">
        <v>61</v>
      </c>
      <c r="L7" s="118"/>
      <c r="M7" s="118"/>
    </row>
    <row r="8" spans="1:27" ht="39" customHeight="1" x14ac:dyDescent="0.25">
      <c r="A8" s="118"/>
      <c r="B8" s="118"/>
      <c r="C8" s="118" t="s">
        <v>67</v>
      </c>
      <c r="D8" s="118"/>
      <c r="E8" s="118" t="s">
        <v>68</v>
      </c>
      <c r="F8" s="118"/>
      <c r="G8" s="118" t="s">
        <v>69</v>
      </c>
      <c r="H8" s="118"/>
      <c r="I8" s="118" t="s">
        <v>68</v>
      </c>
      <c r="J8" s="118"/>
      <c r="K8" s="118" t="s">
        <v>173</v>
      </c>
      <c r="L8" s="118" t="s">
        <v>70</v>
      </c>
      <c r="M8" s="118" t="s">
        <v>71</v>
      </c>
      <c r="N8" s="73" t="s">
        <v>179</v>
      </c>
      <c r="R8" s="73" t="s">
        <v>180</v>
      </c>
      <c r="S8" s="73" t="s">
        <v>181</v>
      </c>
      <c r="T8" s="73" t="s">
        <v>182</v>
      </c>
      <c r="U8" s="73" t="s">
        <v>183</v>
      </c>
    </row>
    <row r="9" spans="1:27" ht="51" x14ac:dyDescent="0.25">
      <c r="A9" s="118"/>
      <c r="B9" s="118"/>
      <c r="C9" s="58" t="s">
        <v>27</v>
      </c>
      <c r="D9" s="58" t="s">
        <v>142</v>
      </c>
      <c r="E9" s="58" t="s">
        <v>27</v>
      </c>
      <c r="F9" s="58" t="s">
        <v>142</v>
      </c>
      <c r="G9" s="58" t="s">
        <v>27</v>
      </c>
      <c r="H9" s="58" t="s">
        <v>142</v>
      </c>
      <c r="I9" s="58" t="s">
        <v>27</v>
      </c>
      <c r="J9" s="58" t="s">
        <v>142</v>
      </c>
      <c r="K9" s="118"/>
      <c r="L9" s="118"/>
      <c r="M9" s="118"/>
      <c r="N9" s="70">
        <f>I!G15</f>
        <v>69</v>
      </c>
      <c r="O9" s="70">
        <f>I!I15</f>
        <v>38.599999999999994</v>
      </c>
      <c r="P9" s="70">
        <f>I!H15</f>
        <v>43.4</v>
      </c>
      <c r="Q9" s="70">
        <f>I!J15</f>
        <v>30.5</v>
      </c>
      <c r="R9" s="72">
        <f>I!G19</f>
        <v>0.2</v>
      </c>
      <c r="S9" s="72">
        <f>' II'!C26</f>
        <v>0.2</v>
      </c>
      <c r="T9" s="71">
        <f>I!G18</f>
        <v>0</v>
      </c>
      <c r="U9" s="71">
        <f>' II'!C25</f>
        <v>0</v>
      </c>
    </row>
    <row r="10" spans="1:27" x14ac:dyDescent="0.25">
      <c r="A10" s="58" t="s">
        <v>32</v>
      </c>
      <c r="B10" s="58" t="s">
        <v>33</v>
      </c>
      <c r="C10" s="58">
        <v>1</v>
      </c>
      <c r="D10" s="58">
        <v>2</v>
      </c>
      <c r="E10" s="58">
        <v>3</v>
      </c>
      <c r="F10" s="58">
        <v>4</v>
      </c>
      <c r="G10" s="58">
        <v>5</v>
      </c>
      <c r="H10" s="58">
        <v>6</v>
      </c>
      <c r="I10" s="58">
        <v>7</v>
      </c>
      <c r="J10" s="58">
        <v>8</v>
      </c>
      <c r="K10" s="58">
        <v>9</v>
      </c>
      <c r="L10" s="59">
        <v>10</v>
      </c>
      <c r="M10" s="59">
        <v>11</v>
      </c>
      <c r="N10" s="52">
        <v>1</v>
      </c>
      <c r="O10" s="29">
        <v>1</v>
      </c>
      <c r="P10" s="29">
        <v>3</v>
      </c>
      <c r="Q10" s="29">
        <v>1</v>
      </c>
      <c r="R10" s="29">
        <v>2</v>
      </c>
      <c r="S10" s="29">
        <v>3</v>
      </c>
      <c r="T10" s="29">
        <v>4</v>
      </c>
      <c r="U10" s="29">
        <v>5</v>
      </c>
      <c r="V10" s="29">
        <v>6</v>
      </c>
      <c r="W10" s="29">
        <v>7</v>
      </c>
      <c r="X10" s="29">
        <v>8</v>
      </c>
      <c r="Y10" s="29">
        <v>9</v>
      </c>
      <c r="Z10" s="29">
        <v>10</v>
      </c>
      <c r="AA10" s="29">
        <v>11</v>
      </c>
    </row>
    <row r="11" spans="1:27" ht="31.5" customHeight="1" x14ac:dyDescent="0.25">
      <c r="A11" s="65" t="s">
        <v>103</v>
      </c>
      <c r="B11" s="63">
        <v>301</v>
      </c>
      <c r="C11" s="83">
        <f>C14+C17+C20+C21+C24</f>
        <v>71.2</v>
      </c>
      <c r="D11" s="83">
        <f t="shared" ref="D11:M11" si="0">D14+D17+D20+D21+D24</f>
        <v>37</v>
      </c>
      <c r="E11" s="83">
        <f t="shared" si="0"/>
        <v>45.499999999999993</v>
      </c>
      <c r="F11" s="83">
        <f t="shared" si="0"/>
        <v>27</v>
      </c>
      <c r="G11" s="84">
        <f t="shared" si="0"/>
        <v>69</v>
      </c>
      <c r="H11" s="84">
        <f t="shared" si="0"/>
        <v>38.599999999999994</v>
      </c>
      <c r="I11" s="84">
        <f t="shared" si="0"/>
        <v>43.4</v>
      </c>
      <c r="J11" s="84">
        <f t="shared" si="0"/>
        <v>30.5</v>
      </c>
      <c r="K11" s="83">
        <f t="shared" si="0"/>
        <v>0</v>
      </c>
      <c r="L11" s="85">
        <f t="shared" si="0"/>
        <v>0</v>
      </c>
      <c r="M11" s="86">
        <f t="shared" si="0"/>
        <v>0.2</v>
      </c>
      <c r="N11" s="53">
        <f>C11-D11</f>
        <v>34.200000000000003</v>
      </c>
      <c r="O11" s="30">
        <f>C11-E11</f>
        <v>25.70000000000001</v>
      </c>
      <c r="P11" s="30">
        <f>E11-F11</f>
        <v>18.499999999999993</v>
      </c>
      <c r="Q11" s="51">
        <f>C11-' II'!C12</f>
        <v>2.7999999999999972</v>
      </c>
      <c r="R11" s="51">
        <f>D11-' II'!E12</f>
        <v>0</v>
      </c>
      <c r="S11" s="51">
        <f>E11-' II'!D12</f>
        <v>1.2999999999999901</v>
      </c>
      <c r="T11" s="51">
        <f>F12-' II'!F12</f>
        <v>0</v>
      </c>
      <c r="U11" s="51">
        <f>G11-I!G15</f>
        <v>0</v>
      </c>
      <c r="V11" s="51">
        <f>H11-I!I15</f>
        <v>0</v>
      </c>
      <c r="W11" s="51">
        <f>I11-I!H15</f>
        <v>0</v>
      </c>
      <c r="X11" s="51">
        <f>J11-I!J15</f>
        <v>0</v>
      </c>
      <c r="Y11" s="51"/>
      <c r="Z11" s="51">
        <f>L11-(' II'!C25-I!G18)</f>
        <v>0</v>
      </c>
      <c r="AA11" s="51">
        <f>M11-(' II'!C26-I!G19)</f>
        <v>0.2</v>
      </c>
    </row>
    <row r="12" spans="1:27" ht="35.25" customHeight="1" x14ac:dyDescent="0.25">
      <c r="A12" s="63" t="s">
        <v>72</v>
      </c>
      <c r="B12" s="63">
        <v>302</v>
      </c>
      <c r="C12" s="83">
        <f t="shared" ref="C12:M12" si="1">C15+C18+C20+C21+C25</f>
        <v>68.8</v>
      </c>
      <c r="D12" s="83">
        <f t="shared" si="1"/>
        <v>37</v>
      </c>
      <c r="E12" s="83">
        <f t="shared" si="1"/>
        <v>44.099999999999994</v>
      </c>
      <c r="F12" s="83">
        <f t="shared" si="1"/>
        <v>27</v>
      </c>
      <c r="G12" s="83">
        <f t="shared" si="1"/>
        <v>68.099999999999994</v>
      </c>
      <c r="H12" s="83">
        <f t="shared" si="1"/>
        <v>38.299999999999997</v>
      </c>
      <c r="I12" s="83">
        <f t="shared" si="1"/>
        <v>43</v>
      </c>
      <c r="J12" s="83">
        <f t="shared" si="1"/>
        <v>30.3</v>
      </c>
      <c r="K12" s="83">
        <f t="shared" si="1"/>
        <v>0</v>
      </c>
      <c r="L12" s="83">
        <f t="shared" si="1"/>
        <v>0</v>
      </c>
      <c r="M12" s="83">
        <f t="shared" si="1"/>
        <v>0.2</v>
      </c>
      <c r="O12" s="29"/>
    </row>
    <row r="13" spans="1:27" ht="21" customHeight="1" x14ac:dyDescent="0.25">
      <c r="A13" s="63" t="s">
        <v>62</v>
      </c>
      <c r="B13" s="63">
        <v>303</v>
      </c>
      <c r="C13" s="83">
        <f>C16+C19+C26</f>
        <v>2.4</v>
      </c>
      <c r="D13" s="83">
        <f t="shared" ref="D13:M13" si="2">D16+D19+D26</f>
        <v>0</v>
      </c>
      <c r="E13" s="83">
        <f t="shared" si="2"/>
        <v>1.4</v>
      </c>
      <c r="F13" s="83">
        <f t="shared" si="2"/>
        <v>0</v>
      </c>
      <c r="G13" s="83">
        <f t="shared" si="2"/>
        <v>0.9</v>
      </c>
      <c r="H13" s="83">
        <f t="shared" si="2"/>
        <v>0.3</v>
      </c>
      <c r="I13" s="83">
        <f t="shared" si="2"/>
        <v>0.4</v>
      </c>
      <c r="J13" s="83">
        <f t="shared" si="2"/>
        <v>0.2</v>
      </c>
      <c r="K13" s="83">
        <f t="shared" si="2"/>
        <v>0</v>
      </c>
      <c r="L13" s="83">
        <f t="shared" si="2"/>
        <v>0</v>
      </c>
      <c r="M13" s="83">
        <f t="shared" si="2"/>
        <v>0</v>
      </c>
    </row>
    <row r="14" spans="1:27" ht="91.5" customHeight="1" x14ac:dyDescent="0.25">
      <c r="A14" s="58" t="s">
        <v>104</v>
      </c>
      <c r="B14" s="58">
        <v>304</v>
      </c>
      <c r="C14" s="151">
        <f>C15+C16</f>
        <v>55.7</v>
      </c>
      <c r="D14" s="77">
        <f t="shared" ref="D14:M14" si="3">D15+D16</f>
        <v>27.2</v>
      </c>
      <c r="E14" s="77">
        <f t="shared" si="3"/>
        <v>34.9</v>
      </c>
      <c r="F14" s="77">
        <f t="shared" si="3"/>
        <v>19.8</v>
      </c>
      <c r="G14" s="77">
        <f t="shared" si="3"/>
        <v>55.1</v>
      </c>
      <c r="H14" s="77">
        <f t="shared" si="3"/>
        <v>28.6</v>
      </c>
      <c r="I14" s="77">
        <f t="shared" si="3"/>
        <v>33.9</v>
      </c>
      <c r="J14" s="77">
        <f t="shared" si="3"/>
        <v>23.1</v>
      </c>
      <c r="K14" s="77">
        <f t="shared" si="3"/>
        <v>0</v>
      </c>
      <c r="L14" s="77">
        <f t="shared" si="3"/>
        <v>0</v>
      </c>
      <c r="M14" s="77">
        <f t="shared" si="3"/>
        <v>0.2</v>
      </c>
    </row>
    <row r="15" spans="1:27" ht="25.5" x14ac:dyDescent="0.25">
      <c r="A15" s="58" t="s">
        <v>73</v>
      </c>
      <c r="B15" s="58">
        <v>305</v>
      </c>
      <c r="C15" s="77">
        <v>55.7</v>
      </c>
      <c r="D15" s="77">
        <v>27.2</v>
      </c>
      <c r="E15" s="77">
        <v>34.9</v>
      </c>
      <c r="F15" s="77">
        <v>19.8</v>
      </c>
      <c r="G15" s="77">
        <v>55.1</v>
      </c>
      <c r="H15" s="77">
        <v>28.6</v>
      </c>
      <c r="I15" s="77">
        <v>33.9</v>
      </c>
      <c r="J15" s="77">
        <v>23.1</v>
      </c>
      <c r="K15" s="77"/>
      <c r="L15" s="77"/>
      <c r="M15" s="77">
        <v>0.2</v>
      </c>
    </row>
    <row r="16" spans="1:27" x14ac:dyDescent="0.25">
      <c r="A16" s="58" t="s">
        <v>63</v>
      </c>
      <c r="B16" s="58">
        <v>306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3" ht="60.75" customHeight="1" x14ac:dyDescent="0.25">
      <c r="A17" s="58" t="s">
        <v>105</v>
      </c>
      <c r="B17" s="58">
        <v>307</v>
      </c>
      <c r="C17" s="77">
        <f>C18+C19</f>
        <v>0</v>
      </c>
      <c r="D17" s="77">
        <f t="shared" ref="D17:M17" si="4">D18+D19</f>
        <v>0</v>
      </c>
      <c r="E17" s="77">
        <f t="shared" si="4"/>
        <v>0</v>
      </c>
      <c r="F17" s="77">
        <f t="shared" si="4"/>
        <v>0</v>
      </c>
      <c r="G17" s="77">
        <f t="shared" si="4"/>
        <v>0</v>
      </c>
      <c r="H17" s="77">
        <f t="shared" si="4"/>
        <v>0</v>
      </c>
      <c r="I17" s="77">
        <f t="shared" si="4"/>
        <v>0</v>
      </c>
      <c r="J17" s="77">
        <f t="shared" si="4"/>
        <v>0</v>
      </c>
      <c r="K17" s="77">
        <f t="shared" si="4"/>
        <v>0</v>
      </c>
      <c r="L17" s="77">
        <f t="shared" si="4"/>
        <v>0</v>
      </c>
      <c r="M17" s="77">
        <f t="shared" si="4"/>
        <v>0</v>
      </c>
    </row>
    <row r="18" spans="1:13" ht="25.5" x14ac:dyDescent="0.25">
      <c r="A18" s="58" t="s">
        <v>99</v>
      </c>
      <c r="B18" s="58">
        <v>308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</row>
    <row r="19" spans="1:13" x14ac:dyDescent="0.25">
      <c r="A19" s="58" t="s">
        <v>64</v>
      </c>
      <c r="B19" s="58">
        <v>309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</row>
    <row r="20" spans="1:13" ht="28.5" customHeight="1" x14ac:dyDescent="0.25">
      <c r="A20" s="58" t="s">
        <v>74</v>
      </c>
      <c r="B20" s="58">
        <v>310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</row>
    <row r="21" spans="1:13" ht="51" x14ac:dyDescent="0.25">
      <c r="A21" s="58" t="s">
        <v>77</v>
      </c>
      <c r="B21" s="58">
        <v>311</v>
      </c>
      <c r="C21" s="77">
        <f>C22+C23</f>
        <v>13.1</v>
      </c>
      <c r="D21" s="77">
        <f t="shared" ref="D21:M21" si="5">D22+D23</f>
        <v>9.7999999999999989</v>
      </c>
      <c r="E21" s="77">
        <f t="shared" si="5"/>
        <v>9.1999999999999993</v>
      </c>
      <c r="F21" s="77">
        <f t="shared" si="5"/>
        <v>7.2</v>
      </c>
      <c r="G21" s="77">
        <f t="shared" si="5"/>
        <v>13</v>
      </c>
      <c r="H21" s="77">
        <f t="shared" si="5"/>
        <v>9.6999999999999993</v>
      </c>
      <c r="I21" s="77">
        <f t="shared" si="5"/>
        <v>9.1</v>
      </c>
      <c r="J21" s="77">
        <f t="shared" si="5"/>
        <v>7.2</v>
      </c>
      <c r="K21" s="77">
        <f t="shared" si="5"/>
        <v>0</v>
      </c>
      <c r="L21" s="77">
        <f t="shared" si="5"/>
        <v>0</v>
      </c>
      <c r="M21" s="77">
        <f t="shared" si="5"/>
        <v>0</v>
      </c>
    </row>
    <row r="22" spans="1:13" ht="27.75" customHeight="1" x14ac:dyDescent="0.25">
      <c r="A22" s="58" t="s">
        <v>102</v>
      </c>
      <c r="B22" s="58">
        <v>312</v>
      </c>
      <c r="C22" s="77">
        <v>12.9</v>
      </c>
      <c r="D22" s="77">
        <v>9.6</v>
      </c>
      <c r="E22" s="77">
        <v>9</v>
      </c>
      <c r="F22" s="77">
        <v>7</v>
      </c>
      <c r="G22" s="77">
        <v>12.8</v>
      </c>
      <c r="H22" s="77">
        <v>9.5</v>
      </c>
      <c r="I22" s="77">
        <v>8.9</v>
      </c>
      <c r="J22" s="77">
        <v>7</v>
      </c>
      <c r="K22" s="77"/>
      <c r="L22" s="77"/>
      <c r="M22" s="77"/>
    </row>
    <row r="23" spans="1:13" x14ac:dyDescent="0.25">
      <c r="A23" s="58" t="s">
        <v>76</v>
      </c>
      <c r="B23" s="58">
        <v>313</v>
      </c>
      <c r="C23" s="77">
        <v>0.2</v>
      </c>
      <c r="D23" s="77">
        <v>0.2</v>
      </c>
      <c r="E23" s="77">
        <v>0.2</v>
      </c>
      <c r="F23" s="77">
        <v>0.2</v>
      </c>
      <c r="G23" s="77">
        <v>0.2</v>
      </c>
      <c r="H23" s="77">
        <v>0.2</v>
      </c>
      <c r="I23" s="77">
        <v>0.2</v>
      </c>
      <c r="J23" s="77">
        <v>0.2</v>
      </c>
      <c r="K23" s="77"/>
      <c r="L23" s="77"/>
      <c r="M23" s="77"/>
    </row>
    <row r="24" spans="1:13" ht="22.5" customHeight="1" x14ac:dyDescent="0.25">
      <c r="A24" s="58" t="s">
        <v>101</v>
      </c>
      <c r="B24" s="58">
        <v>314</v>
      </c>
      <c r="C24" s="23">
        <v>2.4</v>
      </c>
      <c r="D24" s="23"/>
      <c r="E24" s="23">
        <v>1.4</v>
      </c>
      <c r="F24" s="23"/>
      <c r="G24" s="23">
        <v>0.9</v>
      </c>
      <c r="H24" s="23">
        <v>0.3</v>
      </c>
      <c r="I24" s="23">
        <v>0.4</v>
      </c>
      <c r="J24" s="23">
        <v>0.2</v>
      </c>
      <c r="K24" s="77"/>
      <c r="L24" s="77"/>
      <c r="M24" s="77"/>
    </row>
    <row r="25" spans="1:13" ht="25.5" x14ac:dyDescent="0.25">
      <c r="A25" s="58" t="s">
        <v>100</v>
      </c>
      <c r="B25" s="58">
        <v>315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</row>
    <row r="26" spans="1:13" x14ac:dyDescent="0.25">
      <c r="A26" s="58" t="s">
        <v>78</v>
      </c>
      <c r="B26" s="58">
        <v>316</v>
      </c>
      <c r="C26" s="23">
        <v>2.4</v>
      </c>
      <c r="D26" s="23"/>
      <c r="E26" s="23">
        <v>1.4</v>
      </c>
      <c r="F26" s="23"/>
      <c r="G26" s="23">
        <v>0.9</v>
      </c>
      <c r="H26" s="23">
        <v>0.3</v>
      </c>
      <c r="I26" s="23">
        <v>0.4</v>
      </c>
      <c r="J26" s="23">
        <v>0.2</v>
      </c>
      <c r="K26" s="23"/>
      <c r="L26" s="23"/>
      <c r="M26" s="23"/>
    </row>
    <row r="27" spans="1:13" ht="11.25" customHeight="1" x14ac:dyDescent="0.25">
      <c r="A27" s="54"/>
      <c r="B27" s="54"/>
      <c r="C27" s="54"/>
      <c r="D27" s="54"/>
      <c r="E27" s="54"/>
      <c r="F27" s="54"/>
      <c r="G27" s="54"/>
      <c r="H27" s="54"/>
      <c r="I27" s="149"/>
      <c r="J27" s="149"/>
      <c r="K27" s="149"/>
      <c r="L27" s="149"/>
      <c r="M27" s="149"/>
    </row>
    <row r="28" spans="1:13" x14ac:dyDescent="0.2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</sheetData>
  <mergeCells count="18">
    <mergeCell ref="I27:M27"/>
    <mergeCell ref="I6:M6"/>
    <mergeCell ref="A7:A9"/>
    <mergeCell ref="C8:D8"/>
    <mergeCell ref="E8:F8"/>
    <mergeCell ref="G8:H8"/>
    <mergeCell ref="I8:J8"/>
    <mergeCell ref="K8:K9"/>
    <mergeCell ref="L8:L9"/>
    <mergeCell ref="M8:M9"/>
    <mergeCell ref="C14"/>
    <mergeCell ref="A1:M1"/>
    <mergeCell ref="A2:M2"/>
    <mergeCell ref="I5:M5"/>
    <mergeCell ref="K7:M7"/>
    <mergeCell ref="B7:B9"/>
    <mergeCell ref="C7:J7"/>
    <mergeCell ref="I4:M4"/>
  </mergeCells>
  <printOptions horizontalCentered="1"/>
  <pageMargins left="0.23622047244094491" right="0.23622047244094491" top="0.35433070866141736" bottom="0.23622047244094491" header="0.31496062992125984" footer="0.23622047244094491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5"/>
  <sheetViews>
    <sheetView topLeftCell="A7" zoomScaleNormal="100" zoomScaleSheetLayoutView="100" workbookViewId="0">
      <selection activeCell="H13" sqref="H13"/>
    </sheetView>
  </sheetViews>
  <sheetFormatPr defaultColWidth="9.140625" defaultRowHeight="15" x14ac:dyDescent="0.25"/>
  <cols>
    <col min="1" max="1" width="36.85546875" style="8" customWidth="1"/>
    <col min="2" max="2" width="9.140625" style="8"/>
    <col min="3" max="3" width="11.140625" style="8" customWidth="1"/>
    <col min="4" max="4" width="9.140625" style="8"/>
    <col min="5" max="5" width="10.42578125" style="8" customWidth="1"/>
    <col min="6" max="7" width="9.140625" style="8"/>
    <col min="8" max="8" width="11.7109375" style="8" customWidth="1"/>
    <col min="9" max="9" width="11" style="8" customWidth="1"/>
    <col min="10" max="10" width="9.85546875" style="8" customWidth="1"/>
    <col min="11" max="11" width="10.5703125" style="8" customWidth="1"/>
    <col min="12" max="16384" width="9.140625" style="8"/>
  </cols>
  <sheetData>
    <row r="1" spans="1:11" x14ac:dyDescent="0.25">
      <c r="A1" s="115" t="s">
        <v>79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x14ac:dyDescent="0.25">
      <c r="A2" s="115" t="s">
        <v>184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x14ac:dyDescent="0.25">
      <c r="A3" s="48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x14ac:dyDescent="0.25">
      <c r="A4" s="48"/>
      <c r="B4" s="1"/>
      <c r="C4" s="1"/>
      <c r="D4" s="1"/>
      <c r="E4" s="1"/>
      <c r="F4" s="1"/>
      <c r="G4" s="1"/>
      <c r="H4" s="1"/>
      <c r="I4" s="1"/>
      <c r="J4" s="1"/>
      <c r="K4" s="47" t="s">
        <v>138</v>
      </c>
    </row>
    <row r="5" spans="1:11" ht="94.5" customHeight="1" x14ac:dyDescent="0.25">
      <c r="A5" s="119" t="s">
        <v>82</v>
      </c>
      <c r="B5" s="118" t="s">
        <v>25</v>
      </c>
      <c r="C5" s="119" t="s">
        <v>115</v>
      </c>
      <c r="D5" s="153" t="s">
        <v>116</v>
      </c>
      <c r="E5" s="154"/>
      <c r="F5" s="119" t="s">
        <v>117</v>
      </c>
      <c r="G5" s="118" t="s">
        <v>119</v>
      </c>
      <c r="H5" s="118"/>
      <c r="I5" s="119" t="s">
        <v>83</v>
      </c>
      <c r="J5" s="119" t="s">
        <v>118</v>
      </c>
      <c r="K5" s="119" t="s">
        <v>178</v>
      </c>
    </row>
    <row r="6" spans="1:11" ht="63.75" x14ac:dyDescent="0.25">
      <c r="A6" s="152"/>
      <c r="B6" s="118"/>
      <c r="C6" s="152"/>
      <c r="D6" s="3" t="s">
        <v>27</v>
      </c>
      <c r="E6" s="3" t="s">
        <v>85</v>
      </c>
      <c r="F6" s="152"/>
      <c r="G6" s="3" t="s">
        <v>80</v>
      </c>
      <c r="H6" s="3" t="s">
        <v>84</v>
      </c>
      <c r="I6" s="152"/>
      <c r="J6" s="152"/>
      <c r="K6" s="152"/>
    </row>
    <row r="7" spans="1:11" x14ac:dyDescent="0.25">
      <c r="A7" s="3" t="s">
        <v>32</v>
      </c>
      <c r="B7" s="3" t="s">
        <v>33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</row>
    <row r="8" spans="1:11" ht="30" customHeight="1" x14ac:dyDescent="0.25">
      <c r="A8" s="63" t="s">
        <v>174</v>
      </c>
      <c r="B8" s="63">
        <v>401</v>
      </c>
      <c r="C8" s="68">
        <v>276</v>
      </c>
      <c r="D8" s="64">
        <f t="shared" ref="D8:K8" si="0">D9+D10+D11</f>
        <v>116</v>
      </c>
      <c r="E8" s="64">
        <f t="shared" si="0"/>
        <v>0</v>
      </c>
      <c r="F8" s="64">
        <f t="shared" si="0"/>
        <v>116</v>
      </c>
      <c r="G8" s="64">
        <f t="shared" si="0"/>
        <v>0</v>
      </c>
      <c r="H8" s="64">
        <f t="shared" si="0"/>
        <v>0</v>
      </c>
      <c r="I8" s="64">
        <f t="shared" si="0"/>
        <v>0</v>
      </c>
      <c r="J8" s="64">
        <f t="shared" si="0"/>
        <v>0</v>
      </c>
      <c r="K8" s="64">
        <f t="shared" si="0"/>
        <v>36</v>
      </c>
    </row>
    <row r="9" spans="1:11" ht="55.5" customHeight="1" x14ac:dyDescent="0.25">
      <c r="A9" s="58" t="s">
        <v>175</v>
      </c>
      <c r="B9" s="3">
        <v>402</v>
      </c>
      <c r="C9" s="3" t="s">
        <v>34</v>
      </c>
      <c r="D9" s="3"/>
      <c r="E9" s="3"/>
      <c r="F9" s="3"/>
      <c r="G9" s="3"/>
      <c r="H9" s="3"/>
      <c r="I9" s="3"/>
      <c r="J9" s="3"/>
      <c r="K9" s="3"/>
    </row>
    <row r="10" spans="1:11" ht="46.5" customHeight="1" x14ac:dyDescent="0.25">
      <c r="A10" s="58" t="s">
        <v>176</v>
      </c>
      <c r="B10" s="3">
        <v>403</v>
      </c>
      <c r="C10" s="3" t="s">
        <v>34</v>
      </c>
      <c r="D10" s="3"/>
      <c r="E10" s="3"/>
      <c r="F10" s="3"/>
      <c r="G10" s="3"/>
      <c r="H10" s="3"/>
      <c r="I10" s="3"/>
      <c r="J10" s="3"/>
      <c r="K10" s="3"/>
    </row>
    <row r="11" spans="1:11" ht="20.25" customHeight="1" x14ac:dyDescent="0.25">
      <c r="A11" s="58" t="s">
        <v>81</v>
      </c>
      <c r="B11" s="3">
        <v>404</v>
      </c>
      <c r="C11" s="3" t="s">
        <v>34</v>
      </c>
      <c r="D11" s="3">
        <v>116</v>
      </c>
      <c r="E11" s="3"/>
      <c r="F11" s="3">
        <v>116</v>
      </c>
      <c r="G11" s="3"/>
      <c r="H11" s="3"/>
      <c r="I11" s="3"/>
      <c r="J11" s="3"/>
      <c r="K11" s="3">
        <v>36</v>
      </c>
    </row>
    <row r="12" spans="1:11" ht="30" customHeight="1" x14ac:dyDescent="0.25">
      <c r="A12" s="63" t="s">
        <v>177</v>
      </c>
      <c r="B12" s="63">
        <v>405</v>
      </c>
      <c r="C12" s="63"/>
      <c r="D12" s="64">
        <f t="shared" ref="D12:K12" si="1">D13+D14+D15</f>
        <v>188</v>
      </c>
      <c r="E12" s="64">
        <f t="shared" si="1"/>
        <v>0</v>
      </c>
      <c r="F12" s="64">
        <f t="shared" si="1"/>
        <v>188</v>
      </c>
      <c r="G12" s="64">
        <f t="shared" si="1"/>
        <v>3.1</v>
      </c>
      <c r="H12" s="64">
        <f t="shared" si="1"/>
        <v>0.9</v>
      </c>
      <c r="I12" s="64">
        <f t="shared" si="1"/>
        <v>0</v>
      </c>
      <c r="J12" s="64">
        <f t="shared" si="1"/>
        <v>0</v>
      </c>
      <c r="K12" s="64">
        <f t="shared" si="1"/>
        <v>198</v>
      </c>
    </row>
    <row r="13" spans="1:11" ht="55.5" customHeight="1" x14ac:dyDescent="0.25">
      <c r="A13" s="58" t="s">
        <v>175</v>
      </c>
      <c r="B13" s="58">
        <v>406</v>
      </c>
      <c r="C13" s="58" t="s">
        <v>34</v>
      </c>
      <c r="D13" s="58">
        <v>135</v>
      </c>
      <c r="E13" s="58"/>
      <c r="F13" s="58">
        <v>135</v>
      </c>
      <c r="G13" s="58">
        <v>3.1</v>
      </c>
      <c r="H13" s="58">
        <v>0.9</v>
      </c>
      <c r="I13" s="58"/>
      <c r="J13" s="58"/>
      <c r="K13" s="58">
        <v>198</v>
      </c>
    </row>
    <row r="14" spans="1:11" ht="46.5" customHeight="1" x14ac:dyDescent="0.25">
      <c r="A14" s="58" t="s">
        <v>176</v>
      </c>
      <c r="B14" s="58">
        <v>407</v>
      </c>
      <c r="C14" s="58" t="s">
        <v>34</v>
      </c>
      <c r="D14" s="58"/>
      <c r="E14" s="58"/>
      <c r="F14" s="58"/>
      <c r="G14" s="58"/>
      <c r="H14" s="58"/>
      <c r="I14" s="58"/>
      <c r="J14" s="58"/>
      <c r="K14" s="58"/>
    </row>
    <row r="15" spans="1:11" ht="20.25" customHeight="1" x14ac:dyDescent="0.25">
      <c r="A15" s="58" t="s">
        <v>81</v>
      </c>
      <c r="B15" s="58">
        <v>408</v>
      </c>
      <c r="C15" s="58" t="s">
        <v>34</v>
      </c>
      <c r="D15" s="58">
        <v>53</v>
      </c>
      <c r="E15" s="58"/>
      <c r="F15" s="58">
        <v>53</v>
      </c>
      <c r="G15" s="58"/>
      <c r="H15" s="58"/>
      <c r="I15" s="58"/>
      <c r="J15" s="58"/>
      <c r="K15" s="58"/>
    </row>
  </sheetData>
  <mergeCells count="11">
    <mergeCell ref="A1:K1"/>
    <mergeCell ref="A2:K2"/>
    <mergeCell ref="A5:A6"/>
    <mergeCell ref="C5:C6"/>
    <mergeCell ref="D5:E5"/>
    <mergeCell ref="B5:B6"/>
    <mergeCell ref="G5:H5"/>
    <mergeCell ref="F5:F6"/>
    <mergeCell ref="I5:I6"/>
    <mergeCell ref="J5:J6"/>
    <mergeCell ref="K5:K6"/>
  </mergeCells>
  <pageMargins left="0.23622047244094491" right="0.23622047244094491" top="0.35433070866141736" bottom="0.23622047244094491" header="0.31496062992125984" footer="0.31496062992125984"/>
  <pageSetup paperSize="9" scale="10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Титульник</vt:lpstr>
      <vt:lpstr>I</vt:lpstr>
      <vt:lpstr> II</vt:lpstr>
      <vt:lpstr> III</vt:lpstr>
      <vt:lpstr> IV</vt:lpstr>
      <vt:lpstr>' II'!Заголовки_для_печати</vt:lpstr>
      <vt:lpstr>' III'!Заголовки_для_печати</vt:lpstr>
      <vt:lpstr>I!Заголовки_для_печати</vt:lpstr>
      <vt:lpstr>' II'!Область_печати</vt:lpstr>
      <vt:lpstr>' III'!Область_печати</vt:lpstr>
      <vt:lpstr>' IV'!Область_печати</vt:lpstr>
      <vt:lpstr>I!Область_печати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2023-02-17T06:10:29Z</dcterms:modified>
</cp:coreProperties>
</file>