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Титульник" sheetId="11" r:id="rId1"/>
    <sheet name="I" sheetId="2" r:id="rId2"/>
    <sheet name=" II" sheetId="4" r:id="rId3"/>
    <sheet name=" III" sheetId="6" r:id="rId4"/>
    <sheet name=" IV" sheetId="7" r:id="rId5"/>
  </sheets>
  <definedNames>
    <definedName name="_xlnm.Print_Titles" localSheetId="2">' II'!$6:$10</definedName>
    <definedName name="_xlnm.Print_Titles" localSheetId="3">' III'!$7:$10</definedName>
    <definedName name="_xlnm.Print_Titles" localSheetId="1">I!$9:$14</definedName>
    <definedName name="_xlnm.Print_Area" localSheetId="2">' II'!$A$1:$Q$30</definedName>
    <definedName name="_xlnm.Print_Area" localSheetId="3">' III'!$A$1:$M$27</definedName>
    <definedName name="_xlnm.Print_Area" localSheetId="4">' IV'!$A$1:$N$24</definedName>
    <definedName name="_xlnm.Print_Area" localSheetId="1">I!$A$1:$L$48</definedName>
    <definedName name="_xlnm.Print_Area" localSheetId="0">Титульник!$A$1:$F$32</definedName>
  </definedNames>
  <calcPr calcId="152511"/>
</workbook>
</file>

<file path=xl/calcChain.xml><?xml version="1.0" encoding="utf-8"?>
<calcChain xmlns="http://schemas.openxmlformats.org/spreadsheetml/2006/main">
  <c r="V11" i="6" l="1"/>
  <c r="U11" i="6"/>
  <c r="Q11" i="6"/>
  <c r="P11" i="6"/>
  <c r="S11" i="6"/>
  <c r="T11" i="6"/>
  <c r="R11" i="6"/>
  <c r="X11" i="6"/>
  <c r="W11" i="6"/>
  <c r="Z11" i="6"/>
  <c r="AA11" i="6"/>
  <c r="O11" i="6" l="1"/>
  <c r="M29" i="2"/>
  <c r="R31" i="2"/>
  <c r="P42" i="2"/>
  <c r="N42" i="2"/>
  <c r="K15" i="2"/>
  <c r="K33" i="2"/>
  <c r="C42" i="2"/>
  <c r="F42" i="2"/>
  <c r="J42" i="2"/>
  <c r="M42" i="2" l="1"/>
  <c r="Q30" i="2"/>
  <c r="G15" i="2" l="1"/>
  <c r="W13" i="4" l="1"/>
  <c r="I15" i="2"/>
  <c r="H15" i="2"/>
  <c r="D15" i="2"/>
  <c r="I11" i="6" l="1"/>
  <c r="J11" i="6"/>
  <c r="D11" i="6"/>
  <c r="C12" i="6"/>
  <c r="C11" i="6"/>
  <c r="R26" i="4"/>
  <c r="N11" i="6" l="1"/>
  <c r="G21" i="2"/>
  <c r="G20" i="2" s="1"/>
  <c r="G29" i="2"/>
  <c r="O15" i="2" l="1"/>
  <c r="G33" i="2"/>
  <c r="O30" i="2"/>
  <c r="P30" i="2"/>
  <c r="C29" i="2"/>
  <c r="H19" i="4" l="1"/>
  <c r="S16" i="4"/>
  <c r="O32" i="2" l="1"/>
  <c r="P32" i="2"/>
  <c r="R32" i="2"/>
  <c r="Q32" i="2"/>
  <c r="M47" i="2" l="1"/>
  <c r="M46" i="2"/>
  <c r="M43" i="2"/>
  <c r="M30" i="2"/>
  <c r="H11" i="6"/>
  <c r="O17" i="2"/>
  <c r="N17" i="2"/>
  <c r="R11" i="4"/>
  <c r="J15" i="2" l="1"/>
  <c r="Q15" i="2" s="1"/>
  <c r="L15" i="2"/>
  <c r="R15" i="2" s="1"/>
  <c r="C15" i="2"/>
  <c r="R19" i="2"/>
  <c r="Q19" i="2"/>
  <c r="N19" i="2"/>
  <c r="M19" i="2"/>
  <c r="P15" i="2" l="1"/>
  <c r="F29" i="2"/>
  <c r="H29" i="2"/>
  <c r="I29" i="2"/>
  <c r="O29" i="2" s="1"/>
  <c r="J29" i="2"/>
  <c r="K29" i="2"/>
  <c r="L29" i="2"/>
  <c r="L33" i="2" s="1"/>
  <c r="D29" i="2"/>
  <c r="E29" i="2"/>
  <c r="P29" i="2" l="1"/>
  <c r="M45" i="2"/>
  <c r="M44" i="2"/>
  <c r="D11" i="4" l="1"/>
  <c r="S11" i="4"/>
  <c r="T11" i="4"/>
  <c r="U11" i="4"/>
  <c r="V11" i="4"/>
  <c r="W11" i="4"/>
  <c r="D12" i="4"/>
  <c r="E12" i="4"/>
  <c r="R12" i="4"/>
  <c r="S12" i="4"/>
  <c r="T12" i="4"/>
  <c r="U12" i="4"/>
  <c r="V12" i="4"/>
  <c r="W12" i="4"/>
  <c r="D13" i="4"/>
  <c r="E13" i="4"/>
  <c r="R13" i="4"/>
  <c r="S13" i="4"/>
  <c r="T13" i="4"/>
  <c r="U13" i="4"/>
  <c r="V13" i="4"/>
  <c r="M32" i="2" l="1"/>
  <c r="N32" i="2"/>
  <c r="C21" i="2" l="1"/>
  <c r="C20" i="2" s="1"/>
  <c r="C33" i="2" l="1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E9" i="7" l="1"/>
  <c r="F9" i="7"/>
  <c r="G9" i="7"/>
  <c r="H9" i="7"/>
  <c r="I9" i="7"/>
  <c r="J9" i="7"/>
  <c r="K9" i="7"/>
  <c r="L9" i="7"/>
  <c r="F8" i="7"/>
  <c r="G8" i="7"/>
  <c r="H8" i="7"/>
  <c r="I8" i="7"/>
  <c r="J8" i="7"/>
  <c r="K8" i="7"/>
  <c r="L8" i="7"/>
  <c r="E8" i="7"/>
  <c r="R14" i="4"/>
  <c r="S14" i="4"/>
  <c r="T14" i="4"/>
  <c r="U14" i="4"/>
  <c r="V14" i="4"/>
  <c r="W14" i="4"/>
  <c r="R15" i="4"/>
  <c r="S15" i="4"/>
  <c r="T15" i="4"/>
  <c r="U15" i="4"/>
  <c r="V15" i="4"/>
  <c r="W15" i="4"/>
  <c r="R16" i="4"/>
  <c r="T16" i="4"/>
  <c r="U16" i="4"/>
  <c r="V16" i="4"/>
  <c r="W16" i="4"/>
  <c r="R20" i="4"/>
  <c r="S20" i="4"/>
  <c r="T20" i="4"/>
  <c r="U20" i="4"/>
  <c r="V20" i="4"/>
  <c r="W20" i="4"/>
  <c r="R21" i="4"/>
  <c r="S21" i="4"/>
  <c r="T21" i="4"/>
  <c r="U21" i="4"/>
  <c r="V21" i="4"/>
  <c r="W21" i="4"/>
  <c r="R22" i="4"/>
  <c r="S22" i="4"/>
  <c r="T22" i="4"/>
  <c r="U22" i="4"/>
  <c r="V22" i="4"/>
  <c r="W22" i="4"/>
  <c r="S26" i="4"/>
  <c r="T26" i="4"/>
  <c r="U26" i="4"/>
  <c r="V26" i="4"/>
  <c r="W26" i="4"/>
  <c r="R27" i="4"/>
  <c r="S27" i="4"/>
  <c r="T27" i="4"/>
  <c r="U27" i="4"/>
  <c r="V27" i="4"/>
  <c r="W27" i="4"/>
  <c r="R28" i="4"/>
  <c r="S28" i="4"/>
  <c r="T28" i="4"/>
  <c r="U28" i="4"/>
  <c r="V28" i="4"/>
  <c r="W28" i="4"/>
  <c r="R29" i="4"/>
  <c r="S29" i="4"/>
  <c r="T29" i="4"/>
  <c r="U29" i="4"/>
  <c r="V29" i="4"/>
  <c r="W29" i="4"/>
  <c r="E11" i="6" l="1"/>
  <c r="F11" i="6"/>
  <c r="G11" i="6"/>
  <c r="K11" i="6"/>
  <c r="L11" i="6"/>
  <c r="M11" i="6"/>
  <c r="E28" i="4"/>
  <c r="D28" i="4"/>
  <c r="E27" i="4"/>
  <c r="D27" i="4"/>
  <c r="D26" i="4"/>
  <c r="E29" i="4"/>
  <c r="D29" i="4"/>
  <c r="J17" i="4"/>
  <c r="L17" i="4"/>
  <c r="L23" i="4" s="1"/>
  <c r="M17" i="4"/>
  <c r="O17" i="4"/>
  <c r="O23" i="4" s="1"/>
  <c r="P17" i="4"/>
  <c r="P23" i="4" s="1"/>
  <c r="Q17" i="4"/>
  <c r="Q23" i="4" s="1"/>
  <c r="I17" i="4"/>
  <c r="I23" i="4" s="1"/>
  <c r="H17" i="4"/>
  <c r="H23" i="4" s="1"/>
  <c r="F17" i="4"/>
  <c r="F18" i="4"/>
  <c r="F24" i="4" s="1"/>
  <c r="G18" i="4"/>
  <c r="G24" i="4" s="1"/>
  <c r="H18" i="4"/>
  <c r="H24" i="4" s="1"/>
  <c r="I18" i="4"/>
  <c r="I24" i="4" s="1"/>
  <c r="J18" i="4"/>
  <c r="J24" i="4" s="1"/>
  <c r="K18" i="4"/>
  <c r="K24" i="4" s="1"/>
  <c r="L18" i="4"/>
  <c r="L24" i="4" s="1"/>
  <c r="M18" i="4"/>
  <c r="N18" i="4"/>
  <c r="N24" i="4" s="1"/>
  <c r="O18" i="4"/>
  <c r="O24" i="4" s="1"/>
  <c r="P18" i="4"/>
  <c r="P24" i="4" s="1"/>
  <c r="Q18" i="4"/>
  <c r="Q24" i="4" s="1"/>
  <c r="F19" i="4"/>
  <c r="G19" i="4"/>
  <c r="G25" i="4" s="1"/>
  <c r="H25" i="4"/>
  <c r="I19" i="4"/>
  <c r="I25" i="4" s="1"/>
  <c r="J19" i="4"/>
  <c r="K19" i="4"/>
  <c r="K25" i="4" s="1"/>
  <c r="L19" i="4"/>
  <c r="L25" i="4" s="1"/>
  <c r="M19" i="4"/>
  <c r="N19" i="4"/>
  <c r="N25" i="4" s="1"/>
  <c r="O19" i="4"/>
  <c r="O25" i="4" s="1"/>
  <c r="P19" i="4"/>
  <c r="P25" i="4" s="1"/>
  <c r="Q19" i="4"/>
  <c r="Q25" i="4" s="1"/>
  <c r="E16" i="4"/>
  <c r="D16" i="4"/>
  <c r="E15" i="4"/>
  <c r="D15" i="4"/>
  <c r="D18" i="4" s="1"/>
  <c r="D14" i="4"/>
  <c r="D17" i="4" s="1"/>
  <c r="I21" i="2"/>
  <c r="I20" i="2" s="1"/>
  <c r="J21" i="2"/>
  <c r="J20" i="2" s="1"/>
  <c r="J33" i="2" s="1"/>
  <c r="K21" i="2"/>
  <c r="K20" i="2" s="1"/>
  <c r="L21" i="2"/>
  <c r="L20" i="2" s="1"/>
  <c r="H21" i="2"/>
  <c r="H20" i="2" s="1"/>
  <c r="F21" i="2"/>
  <c r="F20" i="2" s="1"/>
  <c r="E21" i="2"/>
  <c r="E20" i="2" s="1"/>
  <c r="D21" i="2"/>
  <c r="D20" i="2" s="1"/>
  <c r="N15" i="2"/>
  <c r="E15" i="2"/>
  <c r="M15" i="2" s="1"/>
  <c r="O16" i="2"/>
  <c r="O18" i="2"/>
  <c r="O19" i="2"/>
  <c r="O22" i="2"/>
  <c r="O23" i="2"/>
  <c r="N24" i="2"/>
  <c r="O25" i="2"/>
  <c r="O26" i="2"/>
  <c r="N27" i="2"/>
  <c r="O28" i="2"/>
  <c r="O31" i="2"/>
  <c r="M23" i="2"/>
  <c r="M25" i="2"/>
  <c r="M26" i="2"/>
  <c r="M28" i="2"/>
  <c r="M31" i="2"/>
  <c r="M16" i="2"/>
  <c r="N16" i="2"/>
  <c r="P16" i="2"/>
  <c r="Q16" i="2"/>
  <c r="R16" i="2"/>
  <c r="P17" i="2"/>
  <c r="Q17" i="2"/>
  <c r="R17" i="2"/>
  <c r="P18" i="2"/>
  <c r="Q18" i="2"/>
  <c r="R18" i="2"/>
  <c r="P19" i="2"/>
  <c r="P22" i="2"/>
  <c r="Q22" i="2"/>
  <c r="R22" i="2"/>
  <c r="N23" i="2"/>
  <c r="P23" i="2"/>
  <c r="Q23" i="2"/>
  <c r="R23" i="2"/>
  <c r="M24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N29" i="2"/>
  <c r="Q29" i="2"/>
  <c r="R29" i="2"/>
  <c r="R30" i="2"/>
  <c r="P31" i="2"/>
  <c r="Q31" i="2"/>
  <c r="W25" i="4" l="1"/>
  <c r="O20" i="2"/>
  <c r="I33" i="2"/>
  <c r="O42" i="2" s="1"/>
  <c r="H33" i="2"/>
  <c r="E33" i="2"/>
  <c r="D33" i="2"/>
  <c r="M27" i="2"/>
  <c r="N18" i="2"/>
  <c r="O27" i="2"/>
  <c r="N25" i="2"/>
  <c r="M22" i="2"/>
  <c r="M18" i="2"/>
  <c r="N30" i="2"/>
  <c r="N28" i="2"/>
  <c r="N26" i="2"/>
  <c r="O24" i="2"/>
  <c r="N22" i="2"/>
  <c r="Q21" i="2"/>
  <c r="D19" i="4"/>
  <c r="R21" i="2"/>
  <c r="P21" i="2"/>
  <c r="N31" i="2"/>
  <c r="M17" i="2"/>
  <c r="E25" i="4"/>
  <c r="U24" i="4"/>
  <c r="T24" i="4"/>
  <c r="S24" i="4"/>
  <c r="R24" i="4"/>
  <c r="E18" i="4"/>
  <c r="U19" i="4"/>
  <c r="T19" i="4"/>
  <c r="S19" i="4"/>
  <c r="R19" i="4"/>
  <c r="W18" i="4"/>
  <c r="V18" i="4"/>
  <c r="S17" i="4"/>
  <c r="R17" i="4"/>
  <c r="J25" i="4"/>
  <c r="M24" i="4"/>
  <c r="W19" i="4"/>
  <c r="V19" i="4"/>
  <c r="E19" i="4"/>
  <c r="U18" i="4"/>
  <c r="T18" i="4"/>
  <c r="S18" i="4"/>
  <c r="R18" i="4"/>
  <c r="W17" i="4"/>
  <c r="V17" i="4"/>
  <c r="J23" i="4"/>
  <c r="U17" i="4"/>
  <c r="T17" i="4"/>
  <c r="F23" i="4"/>
  <c r="F25" i="4"/>
  <c r="M25" i="4"/>
  <c r="M23" i="4"/>
  <c r="R20" i="2"/>
  <c r="N21" i="2"/>
  <c r="Q20" i="2"/>
  <c r="P20" i="2"/>
  <c r="E24" i="4"/>
  <c r="M21" i="2"/>
  <c r="P33" i="2" l="1"/>
  <c r="Q33" i="2"/>
  <c r="M33" i="2"/>
  <c r="D23" i="4"/>
  <c r="R33" i="2"/>
  <c r="V25" i="4"/>
  <c r="U23" i="4"/>
  <c r="T23" i="4"/>
  <c r="U25" i="4"/>
  <c r="T25" i="4"/>
  <c r="W23" i="4"/>
  <c r="V23" i="4"/>
  <c r="S25" i="4"/>
  <c r="R25" i="4"/>
  <c r="D25" i="4"/>
  <c r="S23" i="4"/>
  <c r="R23" i="4"/>
  <c r="W24" i="4"/>
  <c r="V24" i="4"/>
  <c r="D24" i="4"/>
  <c r="O21" i="2"/>
  <c r="M20" i="2" l="1"/>
  <c r="N33" i="2"/>
  <c r="O33" i="2"/>
  <c r="N20" i="2"/>
</calcChain>
</file>

<file path=xl/sharedStrings.xml><?xml version="1.0" encoding="utf-8"?>
<sst xmlns="http://schemas.openxmlformats.org/spreadsheetml/2006/main" count="303" uniqueCount="183">
  <si>
    <t>УТВЕРЖДЕНО</t>
  </si>
  <si>
    <t>Постановление</t>
  </si>
  <si>
    <t>ГОСУДАРСТВЕННАЯ СТАТИСТИЧЕСКАЯ ОТЧЕТНОСТЬ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</si>
  <si>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</si>
  <si>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ОТЧЕТ</t>
  </si>
  <si>
    <t>об отпуске древесины, мерах ухода за лесом, подсочке и побочных пользованиях</t>
  </si>
  <si>
    <t>Представляют</t>
  </si>
  <si>
    <t>Срок представления</t>
  </si>
  <si>
    <t>Форма 1-отпуск древесины (Минлесхоз)</t>
  </si>
  <si>
    <t>своей вышестоящей организации;</t>
  </si>
  <si>
    <t>лесоустроительному республиканскому унитарному предприятию «Белгослес» (далее – РУП «Белгослес»);</t>
  </si>
  <si>
    <t>РУП «Белгослес» – сводные статистические данные (информацию)</t>
  </si>
  <si>
    <t>Министерству лесного хозяйства Республики Беларусь;</t>
  </si>
  <si>
    <t>Национальному статистическому комитету Республики Беларусь</t>
  </si>
  <si>
    <t>25 января</t>
  </si>
  <si>
    <t>10 февраля</t>
  </si>
  <si>
    <t>10 марта</t>
  </si>
  <si>
    <t>25 марта</t>
  </si>
  <si>
    <t>Код формы по ОКУД</t>
  </si>
  <si>
    <t>Годовая</t>
  </si>
  <si>
    <t>13.09.2010 №195</t>
  </si>
  <si>
    <t>Раздел I</t>
  </si>
  <si>
    <t>ЗАГОТОВКА ДРЕВЕСИНЫ</t>
  </si>
  <si>
    <t>Наименование показателя</t>
  </si>
  <si>
    <t>Номер строки</t>
  </si>
  <si>
    <t>объем древесины</t>
  </si>
  <si>
    <t>всего</t>
  </si>
  <si>
    <t>из нее</t>
  </si>
  <si>
    <t>общий</t>
  </si>
  <si>
    <t>из него ликвидной</t>
  </si>
  <si>
    <t>из него деловой</t>
  </si>
  <si>
    <t>А</t>
  </si>
  <si>
    <t>Б</t>
  </si>
  <si>
    <t>х</t>
  </si>
  <si>
    <t>прочистка………….………….….………</t>
  </si>
  <si>
    <t>прореживание……………….……....……</t>
  </si>
  <si>
    <t>проходные рубки…………………….…..</t>
  </si>
  <si>
    <t>выборочные санитарные рубки…………..</t>
  </si>
  <si>
    <t>рубки реконструкции……………………..</t>
  </si>
  <si>
    <t>в том числе:
осветление………………………………..</t>
  </si>
  <si>
    <t>уборка захламленности…..……………..</t>
  </si>
  <si>
    <t>из них:
сплошные санитарные рубки……..…….</t>
  </si>
  <si>
    <t>Раздел II</t>
  </si>
  <si>
    <t>из графы 3</t>
  </si>
  <si>
    <t>из графы 10</t>
  </si>
  <si>
    <t>сосна</t>
  </si>
  <si>
    <t>ель</t>
  </si>
  <si>
    <t>береза</t>
  </si>
  <si>
    <t>осина</t>
  </si>
  <si>
    <t>В</t>
  </si>
  <si>
    <t>Г</t>
  </si>
  <si>
    <t>Р</t>
  </si>
  <si>
    <t>О</t>
  </si>
  <si>
    <t>Ф</t>
  </si>
  <si>
    <t>Объем ликвидной древесины - всего</t>
  </si>
  <si>
    <t>В том числе деловой древесины</t>
  </si>
  <si>
    <t>объем ликвидной древесины -всего</t>
  </si>
  <si>
    <t>в том числе деловой древесины</t>
  </si>
  <si>
    <t>из графы 7 - дуб</t>
  </si>
  <si>
    <t>ольха черная</t>
  </si>
  <si>
    <t>объем ликвидной древесины - всего</t>
  </si>
  <si>
    <t>в том числе деловой древесины - всего</t>
  </si>
  <si>
    <t>Отпуск и заготовка  древесины в зоне радиоактивного загрязнения с уровнем 15-40 Кu/км2</t>
  </si>
  <si>
    <t>Раздел III</t>
  </si>
  <si>
    <t>Главное пользование</t>
  </si>
  <si>
    <t>Объем заготовленной древесины</t>
  </si>
  <si>
    <t>по ценам биржевых сделок......</t>
  </si>
  <si>
    <t>по ценам биржевых сделок...</t>
  </si>
  <si>
    <t>по ценам биржевых сделок....</t>
  </si>
  <si>
    <t>ОТПУСК ДРЕВЕСИНЫ НА КОРНЮ ЛЕСОПОЛЬЗОВАТЕЛЯМ</t>
  </si>
  <si>
    <t>Наименование лесопользователя, форма отпуска древесины на корню</t>
  </si>
  <si>
    <t>объем ликвидной древесины, отпущенной по лесорубочным билетам</t>
  </si>
  <si>
    <t>из него деловой древесины</t>
  </si>
  <si>
    <t>объем фактически заготовленной ликвидной древесины</t>
  </si>
  <si>
    <t>из лесосечного фонда будущего года</t>
  </si>
  <si>
    <t>в зоне радиоактивного загрязнения с уровнем 15-40 Кu/км2</t>
  </si>
  <si>
    <t>по главному пользованию предыдущего года, по которому предоставлена отсрочка</t>
  </si>
  <si>
    <t>в том числе:
по таксовой стоимости..............</t>
  </si>
  <si>
    <t>в том числе: 
по таксовой стоимости…......</t>
  </si>
  <si>
    <t>Министерство внутренних дел Республики Беларусь – всего по таксовой стоимости....</t>
  </si>
  <si>
    <t>РАСЧЕТНАЯ ЛЕСОСЕКА, ОТПУСК И ЗАГОТОВКА ДРЕВЕСИНЫ ПО РУБКАМ ГЛАВНОГО ПОЛЬЗОВАНИЯ</t>
  </si>
  <si>
    <t>другие организации....….....</t>
  </si>
  <si>
    <r>
      <t>Организации и физические лица, осуществляющие строительство жилых домов в сельской местности (фонд облисполкома),</t>
    </r>
    <r>
      <rPr>
        <b/>
        <sz val="10"/>
        <color theme="1"/>
        <rFont val="Times New Roman"/>
        <family val="1"/>
        <charset val="204"/>
      </rPr>
      <t xml:space="preserve"> – </t>
    </r>
    <r>
      <rPr>
        <sz val="10"/>
        <color theme="1"/>
        <rFont val="Times New Roman"/>
        <family val="1"/>
        <charset val="204"/>
      </rPr>
      <t>всего по таксовой стоимости................</t>
    </r>
  </si>
  <si>
    <t>по ценам биржевых сделок…….</t>
  </si>
  <si>
    <t>Раздел IV</t>
  </si>
  <si>
    <t>гектаров</t>
  </si>
  <si>
    <t>Всего …………………………….</t>
  </si>
  <si>
    <t>С</t>
  </si>
  <si>
    <t>Прочие лесопользователи…….</t>
  </si>
  <si>
    <t>Наименование лесопользователя</t>
  </si>
  <si>
    <t>Древесная порода: С – сосна, Б – береза</t>
  </si>
  <si>
    <t>Наличие насаждений, вышедших из подсочки, но не срубленных, тысяч кубических метров</t>
  </si>
  <si>
    <t>Заготовлено живицы, березового сока, тонн</t>
  </si>
  <si>
    <t>тысяч кубических метров</t>
  </si>
  <si>
    <t>в том числе приспева-ющих насаждений</t>
  </si>
  <si>
    <t>Белорусский производственно-торговый концерн лесной, деревообрабатывающей и целлюлозно-бумажной промышленности ….</t>
  </si>
  <si>
    <t xml:space="preserve">юридические лица, ведущие лесное хозяйство, находящиеся в подчинении Министерства лесного хозяйства Республики Беларусь, </t>
  </si>
  <si>
    <t>областному  государственному производственному лесохозяйственному объединению</t>
  </si>
  <si>
    <t xml:space="preserve">юридические лица, ведущие лесное хозяйство, находящиеся в ведении республиканских органов государственного управления и иных государственных организаций, подчиненных Правительству Республики Беларусь, </t>
  </si>
  <si>
    <t xml:space="preserve">областное государственное производственное лесохозяйственное объединение; республиканские органы государственного управления и иные государственные организации, подчиненные Правительству Республики Беларусь, – сводные статистические данные (информацию)  </t>
  </si>
  <si>
    <t>Министерство лесного хозяйства Республики Беларусь – сводные статистические данные (информацию)</t>
  </si>
  <si>
    <t>0625505</t>
  </si>
  <si>
    <t>Регистрационный номер респондента в статистическом регистре (ОКПО)</t>
  </si>
  <si>
    <t>КОНФИДЕНЦИАЛЬНОСТЬ ГАРНТИРУЕТСЯ ПОЛУЧАТЕЛЕМ ИНФОРМАЦИИ</t>
  </si>
  <si>
    <t xml:space="preserve">Национального статистического </t>
  </si>
  <si>
    <t>комитета Республики Беларусь</t>
  </si>
  <si>
    <t>5 (2)</t>
  </si>
  <si>
    <t>в том числе:
по таксовой стоимости….......</t>
  </si>
  <si>
    <t>в том числе: 
по таксовой стоимости........</t>
  </si>
  <si>
    <t>Прочие лесопользователи – всего……..</t>
  </si>
  <si>
    <t>в том числе: 
организации, ведущие лесное хозяйство</t>
  </si>
  <si>
    <t>Всего (сумма строк 304, 307, 310, 311, 314)</t>
  </si>
  <si>
    <t>Из строки 301: 
юридические лица, ведущие лесное хозяйство (без учета отпуска по фонду областного исполнительного и распорядительного органа (далее - облисполком) – всего</t>
  </si>
  <si>
    <t>Белорусский производственно-торговый концерн лесной, де-ревообрабатывающей и целлюлозно-бумажной промышленности – всего.…………..</t>
  </si>
  <si>
    <t xml:space="preserve">в том числе:
юридические лица, ведущие лесное хозяйство, находящиеся в подчинении Министерства лесного хозяйства Республики Беларусь и находящиеся в ведении республиканских органов государственного управления и иных государственных организаций, подчиненных Правительству Республики Беларусь </t>
  </si>
  <si>
    <t>в том числе:
постепенные и выборочные рубки…….</t>
  </si>
  <si>
    <r>
      <t>Заготовка древесины в зоне радиоактивного загрязнения с уровнем 
15-40 Кu/км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.............</t>
    </r>
  </si>
  <si>
    <t>Заготовка древесины по главному пользованию предыдущего года, по которому предоставлена отсрочка..</t>
  </si>
  <si>
    <t>Рубки главного пользования – всего…</t>
  </si>
  <si>
    <t>Расчетная лесосека отчетного года (доступный)</t>
  </si>
  <si>
    <t>Расчетная лесосека отчетного года (труднодоступный)</t>
  </si>
  <si>
    <t>Итого расчетная лесосека отчетного года (доступный и труднодоступный)</t>
  </si>
  <si>
    <t xml:space="preserve">Дополнительный (сверх расчетной лесосеки на текущий год) отпуск древесины на корню </t>
  </si>
  <si>
    <t>Всего (расчетная лесосека отчетного года и дополнительный отпуск древесины на корню)</t>
  </si>
  <si>
    <t>Заготовка древесины на лесосеках главного пользования предыдущего года, на которые предоставлена отсрочка на проведение рубок леса и (или) вывозку древесины</t>
  </si>
  <si>
    <t>рубки обновления и формирования (переформирования)….</t>
  </si>
  <si>
    <t>в том числе: рубки ухода за лесами – всего……………..</t>
  </si>
  <si>
    <t>сплошнолесосечные  рубки………….….………....</t>
  </si>
  <si>
    <t>другие  виды прочих рубок……..</t>
  </si>
  <si>
    <t>Р – расчетная лесосека,
О – отпуск по лесорубочным билетам (ордерам),
Ф – фактически заготовлено</t>
  </si>
  <si>
    <t>Возможный размер ежегодной заготовки живицы, исходя из наличия и состояния насаждений, гектаров</t>
  </si>
  <si>
    <t>Заготовка живицы и древесных соков</t>
  </si>
  <si>
    <t>Предоставлено участков лесного фонда для заготовки живицы и древесных соков, гектаров</t>
  </si>
  <si>
    <t>Площадь участков на котрых истек срок лесопользования в отчетном году, гектаров</t>
  </si>
  <si>
    <t>Подлежит передаче участков лесного фонда для зпготовки живицы в новом году, гектаров</t>
  </si>
  <si>
    <t>Проведение рубок на участках лесного фонда предоставленных для заготовки живицы и древесных соков, вышедших из подсочки</t>
  </si>
  <si>
    <t>пиловочное бревно</t>
  </si>
  <si>
    <t>фанерное бревно</t>
  </si>
  <si>
    <t>балансы</t>
  </si>
  <si>
    <t>техсырье</t>
  </si>
  <si>
    <t xml:space="preserve">Прочие </t>
  </si>
  <si>
    <t>Рубки промежуточного пользования – всего (сумма строк 107, с 112 по 114)….</t>
  </si>
  <si>
    <t>Таблица-1</t>
  </si>
  <si>
    <t>Заготовка древесины по видам рубок</t>
  </si>
  <si>
    <t>Итого (сумма строк 101, с 104 по 106 и 115)</t>
  </si>
  <si>
    <t>площадь рубок</t>
  </si>
  <si>
    <t>хвойной группе пород</t>
  </si>
  <si>
    <t>твердолиственной группе пород</t>
  </si>
  <si>
    <t>из графы 5</t>
  </si>
  <si>
    <t>Заготовлено деловой древесины – всего (сумма строк с 121 по 125)</t>
  </si>
  <si>
    <t>Таблица-2</t>
  </si>
  <si>
    <t>Заготовка деловой древесины по сортиментной структуре</t>
  </si>
  <si>
    <t>Всего</t>
  </si>
  <si>
    <t>Из него</t>
  </si>
  <si>
    <t>Таблица-3</t>
  </si>
  <si>
    <t>Таблица-4</t>
  </si>
  <si>
    <t>Таблица-5</t>
  </si>
  <si>
    <t>хвойной</t>
  </si>
  <si>
    <t>твердолиственной</t>
  </si>
  <si>
    <t>мягколиственной</t>
  </si>
  <si>
    <t>из него по хвойной группе пород</t>
  </si>
  <si>
    <t xml:space="preserve">площадь – гектаров с одним знаком после запятой; </t>
  </si>
  <si>
    <t>объем древесины – тысяч кубических метров с одним знаком после запятой</t>
  </si>
  <si>
    <t>объем ликвидной древесины - тысяч кубических метров</t>
  </si>
  <si>
    <t>с одним знаком после запятой</t>
  </si>
  <si>
    <t>Прочие рубки – всего  (сумма строк 116, 117, 118 )………………..</t>
  </si>
  <si>
    <t xml:space="preserve"> по хвойной группе пород *</t>
  </si>
  <si>
    <t>по твердолиственной группе пород *</t>
  </si>
  <si>
    <t>хвойной группе пород **</t>
  </si>
  <si>
    <t>твердолиственной группе пород**</t>
  </si>
  <si>
    <t>* данные по хозяйствам,    ** данные по группам пород</t>
  </si>
  <si>
    <t xml:space="preserve">Из общего количества по группам древесных пород </t>
  </si>
  <si>
    <t>Руководитель юридического лица</t>
  </si>
  <si>
    <t>(подпись)</t>
  </si>
  <si>
    <t>(инициалы, фамилия)</t>
  </si>
  <si>
    <t>Лицо, ответственное за составление государственной статистической отчетности</t>
  </si>
  <si>
    <t>(должность)</t>
  </si>
  <si>
    <t>"____"</t>
  </si>
  <si>
    <t>20___ г.</t>
  </si>
  <si>
    <t>(номер контактного телефона)</t>
  </si>
  <si>
    <t>за 2020 г.</t>
  </si>
  <si>
    <t xml:space="preserve">  Полное наименование юридического лица      Государственное лесохозяйственное учреждение брестский лесхоз__________________________________________________________</t>
  </si>
  <si>
    <t>г. Брест, ул. Кобринская,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</si>
</sst>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;[Red]\-0.0\ "/>
    <numFmt numFmtId="165" formatCode="0.0"/>
    <numFmt numFmtId="166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" xfId="0" applyNumberFormat="1" applyFont="1" applyBorder="1" applyAlignment="1">
      <alignment horizontal="center" vertical="center" wrapText="1" shrinkToFit="1"/>
    </xf>
    <xf numFmtId="0" fontId="1" fillId="0" borderId="4" xfId="0" applyNumberFormat="1" applyFont="1" applyBorder="1" applyAlignment="1">
      <alignment horizontal="center" vertical="center" wrapText="1" shrinkToFit="1"/>
    </xf>
    <xf numFmtId="0" fontId="1" fillId="0" borderId="3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 shrinkToFit="1"/>
    </xf>
    <xf numFmtId="0" fontId="1" fillId="0" borderId="9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6" xfId="0" applyNumberFormat="1" applyFont="1" applyBorder="1" applyAlignment="1">
      <alignment horizontal="center" vertical="center" wrapText="1" shrinkToFit="1"/>
    </xf>
    <xf numFmtId="0" fontId="1" fillId="0" borderId="14" xfId="0" applyNumberFormat="1" applyFont="1" applyBorder="1" applyAlignment="1">
      <alignment horizontal="center" vertical="center" wrapText="1" shrinkToFit="1"/>
    </xf>
    <xf numFmtId="0" fontId="1" fillId="0" borderId="7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5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0" fillId="2" borderId="12" xfId="0" applyNumberFormat="1" applyFont="1" applyFill="1" applyBorder="1" applyAlignment="1">
      <alignment horizontal="center" vertical="center" wrapText="1"/>
    </xf>
    <xf numFmtId="165" fontId="0" fillId="2" borderId="15" xfId="0" applyNumberFormat="1" applyFont="1" applyFill="1" applyBorder="1" applyAlignment="1">
      <alignment horizontal="center" vertical="center" wrapText="1"/>
    </xf>
    <xf numFmtId="165" fontId="0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166" fontId="3" fillId="0" borderId="14" xfId="0" applyNumberFormat="1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top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shrinkToFit="1"/>
    </xf>
    <xf numFmtId="0" fontId="1" fillId="0" borderId="14" xfId="0" applyNumberFormat="1" applyFont="1" applyBorder="1" applyAlignment="1">
      <alignment horizontal="left" vertical="center" wrapText="1" shrinkToFit="1"/>
    </xf>
    <xf numFmtId="0" fontId="1" fillId="0" borderId="7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7" zoomScaleSheetLayoutView="100" workbookViewId="0">
      <selection activeCell="E27" sqref="E27"/>
    </sheetView>
  </sheetViews>
  <sheetFormatPr defaultRowHeight="15" x14ac:dyDescent="0.25"/>
  <cols>
    <col min="1" max="1" width="9.140625" style="11"/>
    <col min="2" max="2" width="64.42578125" style="11" customWidth="1"/>
    <col min="3" max="3" width="20.85546875" style="11" customWidth="1"/>
    <col min="4" max="4" width="9.140625" style="11"/>
    <col min="5" max="5" width="20.42578125" style="11" customWidth="1"/>
    <col min="6" max="6" width="17.42578125" style="11" customWidth="1"/>
    <col min="7" max="16384" width="9.140625" style="11"/>
  </cols>
  <sheetData>
    <row r="1" spans="1:6" x14ac:dyDescent="0.25">
      <c r="E1" s="104" t="s">
        <v>0</v>
      </c>
      <c r="F1" s="104"/>
    </row>
    <row r="2" spans="1:6" x14ac:dyDescent="0.25">
      <c r="E2" s="104" t="s">
        <v>1</v>
      </c>
      <c r="F2" s="104"/>
    </row>
    <row r="3" spans="1:6" x14ac:dyDescent="0.25">
      <c r="E3" s="104" t="s">
        <v>104</v>
      </c>
      <c r="F3" s="104"/>
    </row>
    <row r="4" spans="1:6" x14ac:dyDescent="0.25">
      <c r="E4" s="104" t="s">
        <v>105</v>
      </c>
      <c r="F4" s="104"/>
    </row>
    <row r="5" spans="1:6" x14ac:dyDescent="0.25">
      <c r="E5" s="104" t="s">
        <v>20</v>
      </c>
      <c r="F5" s="104"/>
    </row>
    <row r="6" spans="1:6" x14ac:dyDescent="0.25">
      <c r="A6" s="92" t="s">
        <v>2</v>
      </c>
      <c r="B6" s="93"/>
      <c r="C6" s="93"/>
      <c r="D6" s="93"/>
      <c r="E6" s="93"/>
      <c r="F6" s="94"/>
    </row>
    <row r="8" spans="1:6" x14ac:dyDescent="0.25">
      <c r="A8" s="89" t="s">
        <v>103</v>
      </c>
      <c r="B8" s="90"/>
      <c r="C8" s="90"/>
      <c r="D8" s="90"/>
      <c r="E8" s="90"/>
      <c r="F8" s="91"/>
    </row>
    <row r="10" spans="1:6" ht="38.25" customHeight="1" x14ac:dyDescent="0.25">
      <c r="A10" s="89" t="s">
        <v>3</v>
      </c>
      <c r="B10" s="90"/>
      <c r="C10" s="90"/>
      <c r="D10" s="90"/>
      <c r="E10" s="90"/>
      <c r="F10" s="91"/>
    </row>
    <row r="12" spans="1:6" x14ac:dyDescent="0.25">
      <c r="B12" s="80" t="s">
        <v>4</v>
      </c>
      <c r="C12" s="81"/>
      <c r="D12" s="81"/>
      <c r="E12" s="82"/>
    </row>
    <row r="13" spans="1:6" x14ac:dyDescent="0.25">
      <c r="B13" s="95" t="s">
        <v>5</v>
      </c>
      <c r="C13" s="96"/>
      <c r="D13" s="96"/>
      <c r="E13" s="97"/>
    </row>
    <row r="14" spans="1:6" x14ac:dyDescent="0.25">
      <c r="B14" s="98" t="s">
        <v>180</v>
      </c>
      <c r="C14" s="99"/>
      <c r="D14" s="99"/>
      <c r="E14" s="100"/>
    </row>
    <row r="15" spans="1:6" x14ac:dyDescent="0.25">
      <c r="B15" s="12"/>
    </row>
    <row r="16" spans="1:6" ht="18.75" customHeight="1" x14ac:dyDescent="0.25">
      <c r="A16" s="103" t="s">
        <v>6</v>
      </c>
      <c r="B16" s="103"/>
      <c r="C16" s="13" t="s">
        <v>7</v>
      </c>
      <c r="E16" s="79" t="s">
        <v>8</v>
      </c>
      <c r="F16" s="79"/>
    </row>
    <row r="17" spans="1:6" ht="31.5" customHeight="1" x14ac:dyDescent="0.25">
      <c r="A17" s="101" t="s">
        <v>96</v>
      </c>
      <c r="B17" s="102"/>
      <c r="C17" s="18" t="s">
        <v>14</v>
      </c>
      <c r="E17" s="13" t="s">
        <v>18</v>
      </c>
      <c r="F17" s="21" t="s">
        <v>101</v>
      </c>
    </row>
    <row r="18" spans="1:6" ht="30" x14ac:dyDescent="0.25">
      <c r="A18" s="14"/>
      <c r="B18" s="15" t="s">
        <v>97</v>
      </c>
      <c r="C18" s="19"/>
    </row>
    <row r="19" spans="1:6" ht="46.5" customHeight="1" x14ac:dyDescent="0.25">
      <c r="A19" s="77" t="s">
        <v>98</v>
      </c>
      <c r="B19" s="78"/>
      <c r="C19" s="19" t="s">
        <v>14</v>
      </c>
      <c r="E19" s="79" t="s">
        <v>19</v>
      </c>
      <c r="F19" s="79"/>
    </row>
    <row r="20" spans="1:6" x14ac:dyDescent="0.25">
      <c r="A20" s="14"/>
      <c r="B20" s="15" t="s">
        <v>9</v>
      </c>
      <c r="C20" s="19"/>
    </row>
    <row r="21" spans="1:6" ht="63" customHeight="1" x14ac:dyDescent="0.25">
      <c r="A21" s="77" t="s">
        <v>99</v>
      </c>
      <c r="B21" s="78"/>
      <c r="C21" s="19" t="s">
        <v>15</v>
      </c>
    </row>
    <row r="22" spans="1:6" ht="30" x14ac:dyDescent="0.25">
      <c r="A22" s="14"/>
      <c r="B22" s="15" t="s">
        <v>10</v>
      </c>
      <c r="C22" s="19"/>
    </row>
    <row r="23" spans="1:6" x14ac:dyDescent="0.25">
      <c r="A23" s="77" t="s">
        <v>11</v>
      </c>
      <c r="B23" s="78"/>
      <c r="C23" s="19" t="s">
        <v>16</v>
      </c>
    </row>
    <row r="24" spans="1:6" x14ac:dyDescent="0.25">
      <c r="A24" s="14"/>
      <c r="B24" s="15" t="s">
        <v>12</v>
      </c>
      <c r="C24" s="19"/>
    </row>
    <row r="25" spans="1:6" ht="29.25" customHeight="1" x14ac:dyDescent="0.25">
      <c r="A25" s="77" t="s">
        <v>100</v>
      </c>
      <c r="B25" s="78"/>
      <c r="C25" s="19" t="s">
        <v>17</v>
      </c>
    </row>
    <row r="26" spans="1:6" x14ac:dyDescent="0.25">
      <c r="A26" s="16"/>
      <c r="B26" s="17" t="s">
        <v>13</v>
      </c>
      <c r="C26" s="20"/>
    </row>
    <row r="27" spans="1:6" x14ac:dyDescent="0.25">
      <c r="B27" s="12"/>
    </row>
    <row r="28" spans="1:6" x14ac:dyDescent="0.25">
      <c r="A28" s="147" t="s">
        <v>181</v>
      </c>
      <c r="B28" s="148"/>
      <c r="C28" s="148"/>
      <c r="D28" s="148"/>
      <c r="E28" s="148"/>
      <c r="F28" s="149"/>
    </row>
    <row r="29" spans="1:6" ht="15" customHeight="1" x14ac:dyDescent="0.25">
      <c r="A29" s="83" t="s">
        <v>182</v>
      </c>
      <c r="B29" s="84"/>
      <c r="C29" s="84"/>
      <c r="D29" s="84"/>
      <c r="E29" s="84"/>
      <c r="F29" s="85"/>
    </row>
    <row r="30" spans="1:6" x14ac:dyDescent="0.25">
      <c r="A30" s="86"/>
      <c r="B30" s="87"/>
      <c r="C30" s="87"/>
      <c r="D30" s="87"/>
      <c r="E30" s="87"/>
      <c r="F30" s="88"/>
    </row>
    <row r="31" spans="1:6" x14ac:dyDescent="0.25">
      <c r="A31" s="79" t="s">
        <v>102</v>
      </c>
      <c r="B31" s="79"/>
      <c r="C31" s="79">
        <v>200504021</v>
      </c>
      <c r="D31" s="79"/>
      <c r="E31" s="79"/>
      <c r="F31" s="79"/>
    </row>
    <row r="32" spans="1:6" x14ac:dyDescent="0.25">
      <c r="A32" s="79">
        <v>2129471</v>
      </c>
      <c r="B32" s="79"/>
      <c r="C32" s="79">
        <v>2</v>
      </c>
      <c r="D32" s="79"/>
      <c r="E32" s="79"/>
      <c r="F32" s="79"/>
    </row>
  </sheetData>
  <mergeCells count="26">
    <mergeCell ref="E1:F1"/>
    <mergeCell ref="E2:F2"/>
    <mergeCell ref="E3:F3"/>
    <mergeCell ref="E4:F4"/>
    <mergeCell ref="E5:F5"/>
    <mergeCell ref="A21:B21"/>
    <mergeCell ref="A23:B23"/>
    <mergeCell ref="A8:F8"/>
    <mergeCell ref="A10:F10"/>
    <mergeCell ref="A6:F6"/>
    <mergeCell ref="B12:E12"/>
    <mergeCell ref="B13:E13"/>
    <mergeCell ref="B14:E14"/>
    <mergeCell ref="E16:F16"/>
    <mergeCell ref="E19:F19"/>
    <mergeCell ref="A17:B17"/>
    <mergeCell ref="A16:B16"/>
    <mergeCell ref="A19:B19"/>
    <mergeCell ref="A25:B25"/>
    <mergeCell ref="A31:B31"/>
    <mergeCell ref="C31:F31"/>
    <mergeCell ref="A32:B32"/>
    <mergeCell ref="C32:F32"/>
    <mergeCell ref="A28:F28"/>
    <mergeCell ref="A29:F29"/>
    <mergeCell ref="A30:F30"/>
  </mergeCells>
  <printOptions horizontalCentered="1"/>
  <pageMargins left="0.23622047244094491" right="0.23622047244094491" top="0.23622047244094491" bottom="0.23622047244094491" header="0.23622047244094491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8"/>
  <sheetViews>
    <sheetView view="pageBreakPreview" topLeftCell="E37" zoomScaleSheetLayoutView="100" workbookViewId="0">
      <selection activeCell="I15" sqref="I15"/>
    </sheetView>
  </sheetViews>
  <sheetFormatPr defaultRowHeight="15" x14ac:dyDescent="0.25"/>
  <cols>
    <col min="1" max="1" width="33.28515625" style="2" customWidth="1"/>
    <col min="2" max="2" width="8.5703125" style="2" customWidth="1"/>
    <col min="3" max="3" width="14.42578125" style="2" customWidth="1"/>
    <col min="4" max="4" width="16.140625" style="2" customWidth="1"/>
    <col min="5" max="5" width="18.42578125" style="2" customWidth="1"/>
    <col min="6" max="6" width="13.140625" style="2" customWidth="1"/>
    <col min="7" max="7" width="14.85546875" style="2" customWidth="1"/>
    <col min="8" max="8" width="14.28515625" style="2" customWidth="1"/>
    <col min="9" max="9" width="15.42578125" style="2" customWidth="1"/>
    <col min="10" max="10" width="17.5703125" style="2" customWidth="1"/>
    <col min="11" max="11" width="13.42578125" style="2" customWidth="1"/>
    <col min="12" max="12" width="14.5703125" style="2" customWidth="1"/>
    <col min="13" max="16384" width="9.140625" style="2"/>
  </cols>
  <sheetData>
    <row r="1" spans="1:18" x14ac:dyDescent="0.25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8" x14ac:dyDescent="0.25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8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26"/>
      <c r="M3" s="126"/>
      <c r="N3" s="126"/>
      <c r="O3" s="126"/>
      <c r="P3" s="126"/>
      <c r="Q3" s="126"/>
      <c r="R3" s="126"/>
    </row>
    <row r="4" spans="1:18" x14ac:dyDescent="0.25">
      <c r="A4" s="105" t="s">
        <v>143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8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8" x14ac:dyDescent="0.25">
      <c r="A6" s="52"/>
      <c r="B6" s="52"/>
      <c r="C6" s="48"/>
      <c r="D6" s="48"/>
      <c r="E6" s="48"/>
      <c r="F6" s="106" t="s">
        <v>161</v>
      </c>
      <c r="G6" s="106"/>
      <c r="H6" s="106"/>
      <c r="I6" s="106"/>
      <c r="J6" s="106"/>
      <c r="K6" s="106"/>
      <c r="L6" s="106"/>
    </row>
    <row r="7" spans="1:18" x14ac:dyDescent="0.25">
      <c r="A7" s="52"/>
      <c r="B7" s="52"/>
      <c r="C7" s="48"/>
      <c r="D7" s="48"/>
      <c r="E7" s="48"/>
      <c r="F7" s="114" t="s">
        <v>162</v>
      </c>
      <c r="G7" s="114"/>
      <c r="H7" s="114"/>
      <c r="I7" s="114"/>
      <c r="J7" s="114"/>
      <c r="K7" s="114"/>
      <c r="L7" s="114"/>
    </row>
    <row r="8" spans="1:18" x14ac:dyDescent="0.25">
      <c r="A8" s="52"/>
      <c r="B8" s="52"/>
      <c r="C8" s="1"/>
      <c r="D8" s="1"/>
      <c r="E8" s="1"/>
      <c r="F8" s="107" t="s">
        <v>142</v>
      </c>
      <c r="G8" s="107"/>
      <c r="H8" s="107"/>
      <c r="I8" s="107"/>
      <c r="J8" s="107"/>
      <c r="K8" s="107"/>
      <c r="L8" s="107"/>
    </row>
    <row r="9" spans="1:18" ht="15" customHeight="1" x14ac:dyDescent="0.25">
      <c r="A9" s="108"/>
      <c r="B9" s="108"/>
      <c r="C9" s="108" t="s">
        <v>145</v>
      </c>
      <c r="D9" s="108"/>
      <c r="E9" s="108"/>
      <c r="F9" s="108" t="s">
        <v>25</v>
      </c>
      <c r="G9" s="108"/>
      <c r="H9" s="108"/>
      <c r="I9" s="108"/>
      <c r="J9" s="108"/>
      <c r="K9" s="108"/>
      <c r="L9" s="108"/>
    </row>
    <row r="10" spans="1:18" x14ac:dyDescent="0.25">
      <c r="A10" s="108"/>
      <c r="B10" s="108"/>
      <c r="C10" s="108" t="s">
        <v>26</v>
      </c>
      <c r="D10" s="108" t="s">
        <v>27</v>
      </c>
      <c r="E10" s="108"/>
      <c r="F10" s="108" t="s">
        <v>28</v>
      </c>
      <c r="G10" s="108" t="s">
        <v>29</v>
      </c>
      <c r="H10" s="108"/>
      <c r="I10" s="108"/>
      <c r="J10" s="108"/>
      <c r="K10" s="108"/>
      <c r="L10" s="108"/>
    </row>
    <row r="11" spans="1:18" x14ac:dyDescent="0.25">
      <c r="A11" s="108"/>
      <c r="B11" s="108"/>
      <c r="C11" s="108"/>
      <c r="D11" s="109" t="s">
        <v>166</v>
      </c>
      <c r="E11" s="109" t="s">
        <v>167</v>
      </c>
      <c r="F11" s="108"/>
      <c r="G11" s="108" t="s">
        <v>26</v>
      </c>
      <c r="H11" s="108" t="s">
        <v>30</v>
      </c>
      <c r="I11" s="108" t="s">
        <v>148</v>
      </c>
      <c r="J11" s="108"/>
      <c r="K11" s="108"/>
      <c r="L11" s="108"/>
    </row>
    <row r="12" spans="1:18" ht="27" customHeight="1" x14ac:dyDescent="0.25">
      <c r="A12" s="108"/>
      <c r="B12" s="108"/>
      <c r="C12" s="108"/>
      <c r="D12" s="110"/>
      <c r="E12" s="110"/>
      <c r="F12" s="108"/>
      <c r="G12" s="108"/>
      <c r="H12" s="108"/>
      <c r="I12" s="108" t="s">
        <v>168</v>
      </c>
      <c r="J12" s="108"/>
      <c r="K12" s="108" t="s">
        <v>169</v>
      </c>
      <c r="L12" s="108"/>
    </row>
    <row r="13" spans="1:18" x14ac:dyDescent="0.25">
      <c r="A13" s="108"/>
      <c r="B13" s="108"/>
      <c r="C13" s="108"/>
      <c r="D13" s="111"/>
      <c r="E13" s="111"/>
      <c r="F13" s="108"/>
      <c r="G13" s="108"/>
      <c r="H13" s="108"/>
      <c r="I13" s="4" t="s">
        <v>26</v>
      </c>
      <c r="J13" s="4" t="s">
        <v>30</v>
      </c>
      <c r="K13" s="4" t="s">
        <v>26</v>
      </c>
      <c r="L13" s="4" t="s">
        <v>30</v>
      </c>
    </row>
    <row r="14" spans="1:18" x14ac:dyDescent="0.25">
      <c r="A14" s="4" t="s">
        <v>31</v>
      </c>
      <c r="B14" s="4" t="s">
        <v>32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22">
        <v>1</v>
      </c>
      <c r="N14" s="22">
        <v>5</v>
      </c>
      <c r="O14" s="23" t="s">
        <v>106</v>
      </c>
      <c r="P14" s="25">
        <v>6</v>
      </c>
      <c r="Q14" s="22">
        <v>7</v>
      </c>
      <c r="R14" s="22">
        <v>9</v>
      </c>
    </row>
    <row r="15" spans="1:18" ht="42.75" customHeight="1" x14ac:dyDescent="0.25">
      <c r="A15" s="28" t="s">
        <v>118</v>
      </c>
      <c r="B15" s="4">
        <v>101</v>
      </c>
      <c r="C15" s="27">
        <f>C16+C17</f>
        <v>242.70000000000002</v>
      </c>
      <c r="D15" s="27">
        <f>D16+D17</f>
        <v>142.30000000000001</v>
      </c>
      <c r="E15" s="27">
        <f>E16+E17</f>
        <v>5.2</v>
      </c>
      <c r="F15" s="26" t="s">
        <v>33</v>
      </c>
      <c r="G15" s="27">
        <f>G16+G17</f>
        <v>63.6</v>
      </c>
      <c r="H15" s="27">
        <f t="shared" ref="H15:L15" si="0">H16+H17</f>
        <v>41.5</v>
      </c>
      <c r="I15" s="27">
        <f t="shared" si="0"/>
        <v>35.299999999999997</v>
      </c>
      <c r="J15" s="27">
        <f t="shared" si="0"/>
        <v>27.2</v>
      </c>
      <c r="K15" s="70">
        <f>K16+K17</f>
        <v>2.3000000000000003</v>
      </c>
      <c r="L15" s="27">
        <f t="shared" si="0"/>
        <v>1.1000000000000001</v>
      </c>
      <c r="M15" s="24">
        <f>C15-(D15+E15)</f>
        <v>95.200000000000017</v>
      </c>
      <c r="N15" s="24">
        <f>G15-H15</f>
        <v>22.1</v>
      </c>
      <c r="O15" s="24">
        <f>G15-(I15+K15)</f>
        <v>26.000000000000007</v>
      </c>
      <c r="P15" s="24">
        <f>H15-(J15+L15)</f>
        <v>13.2</v>
      </c>
      <c r="Q15" s="24">
        <f>I15-J15</f>
        <v>8.0999999999999979</v>
      </c>
      <c r="R15" s="24">
        <f>K15-L15</f>
        <v>1.2000000000000002</v>
      </c>
    </row>
    <row r="16" spans="1:18" ht="38.25" x14ac:dyDescent="0.25">
      <c r="A16" s="5" t="s">
        <v>115</v>
      </c>
      <c r="B16" s="4">
        <v>102</v>
      </c>
      <c r="C16" s="34">
        <v>47.9</v>
      </c>
      <c r="D16" s="26">
        <v>47.9</v>
      </c>
      <c r="E16" s="26">
        <v>0</v>
      </c>
      <c r="F16" s="26" t="s">
        <v>33</v>
      </c>
      <c r="G16" s="34">
        <v>9.1</v>
      </c>
      <c r="H16" s="26">
        <v>6.7</v>
      </c>
      <c r="I16" s="26">
        <v>8.6</v>
      </c>
      <c r="J16" s="26">
        <v>6.5</v>
      </c>
      <c r="K16" s="26">
        <v>0.1</v>
      </c>
      <c r="L16" s="26">
        <v>0</v>
      </c>
      <c r="M16" s="24">
        <f>C16-(D16+E16)</f>
        <v>0</v>
      </c>
      <c r="N16" s="24">
        <f t="shared" ref="N16:N33" si="1">G16-H16</f>
        <v>2.3999999999999995</v>
      </c>
      <c r="O16" s="24">
        <f t="shared" ref="O16:O33" si="2">G16-(I16+K16)</f>
        <v>0.40000000000000036</v>
      </c>
      <c r="P16" s="24">
        <f t="shared" ref="P16:P31" si="3">H16-(J16+L16)</f>
        <v>0.20000000000000018</v>
      </c>
      <c r="Q16" s="24">
        <f t="shared" ref="Q16:Q33" si="4">I16-J16</f>
        <v>2.0999999999999996</v>
      </c>
      <c r="R16" s="24">
        <f t="shared" ref="R16:R33" si="5">K16-L16</f>
        <v>0.1</v>
      </c>
    </row>
    <row r="17" spans="1:18" ht="40.5" customHeight="1" x14ac:dyDescent="0.25">
      <c r="A17" s="5" t="s">
        <v>127</v>
      </c>
      <c r="B17" s="4">
        <v>103</v>
      </c>
      <c r="C17" s="34">
        <v>194.8</v>
      </c>
      <c r="D17" s="26">
        <v>94.4</v>
      </c>
      <c r="E17" s="26">
        <v>5.2</v>
      </c>
      <c r="F17" s="26" t="s">
        <v>33</v>
      </c>
      <c r="G17" s="34">
        <v>54.5</v>
      </c>
      <c r="H17" s="26">
        <v>34.799999999999997</v>
      </c>
      <c r="I17" s="26">
        <v>26.7</v>
      </c>
      <c r="J17" s="26">
        <v>20.7</v>
      </c>
      <c r="K17" s="26">
        <v>2.2000000000000002</v>
      </c>
      <c r="L17" s="26">
        <v>1.1000000000000001</v>
      </c>
      <c r="M17" s="24">
        <f t="shared" ref="M17:M33" si="6">C17-(D17+E17)</f>
        <v>95.2</v>
      </c>
      <c r="N17" s="24">
        <f>G17-H17</f>
        <v>19.700000000000003</v>
      </c>
      <c r="O17" s="24">
        <f>G17-(I17+K17)</f>
        <v>25.6</v>
      </c>
      <c r="P17" s="24">
        <f t="shared" si="3"/>
        <v>12.999999999999996</v>
      </c>
      <c r="Q17" s="24">
        <f t="shared" si="4"/>
        <v>6</v>
      </c>
      <c r="R17" s="24">
        <f t="shared" si="5"/>
        <v>1.1000000000000001</v>
      </c>
    </row>
    <row r="18" spans="1:18" ht="41.25" x14ac:dyDescent="0.25">
      <c r="A18" s="6" t="s">
        <v>116</v>
      </c>
      <c r="B18" s="4">
        <v>104</v>
      </c>
      <c r="C18" s="34">
        <v>0</v>
      </c>
      <c r="D18" s="26">
        <v>0</v>
      </c>
      <c r="E18" s="26">
        <v>0</v>
      </c>
      <c r="F18" s="26" t="s">
        <v>33</v>
      </c>
      <c r="G18" s="34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4">
        <f t="shared" si="6"/>
        <v>0</v>
      </c>
      <c r="N18" s="24">
        <f t="shared" si="1"/>
        <v>0</v>
      </c>
      <c r="O18" s="24">
        <f t="shared" si="2"/>
        <v>0</v>
      </c>
      <c r="P18" s="24">
        <f t="shared" si="3"/>
        <v>0</v>
      </c>
      <c r="Q18" s="24">
        <f t="shared" si="4"/>
        <v>0</v>
      </c>
      <c r="R18" s="24">
        <f t="shared" si="5"/>
        <v>0</v>
      </c>
    </row>
    <row r="19" spans="1:18" ht="51.75" customHeight="1" x14ac:dyDescent="0.25">
      <c r="A19" s="8" t="s">
        <v>117</v>
      </c>
      <c r="B19" s="4">
        <v>105</v>
      </c>
      <c r="C19" s="34">
        <v>5.5</v>
      </c>
      <c r="D19" s="26">
        <v>0</v>
      </c>
      <c r="E19" s="26">
        <v>0</v>
      </c>
      <c r="F19" s="26" t="s">
        <v>33</v>
      </c>
      <c r="G19" s="34">
        <v>1.3</v>
      </c>
      <c r="H19" s="26">
        <v>0.7</v>
      </c>
      <c r="I19" s="26">
        <v>0.2</v>
      </c>
      <c r="J19" s="26">
        <v>0.1</v>
      </c>
      <c r="K19" s="26">
        <v>0.1</v>
      </c>
      <c r="L19" s="26">
        <v>0</v>
      </c>
      <c r="M19" s="24">
        <f>C19-(D19+E19)</f>
        <v>5.5</v>
      </c>
      <c r="N19" s="24">
        <f>G19-H19</f>
        <v>0.60000000000000009</v>
      </c>
      <c r="O19" s="24">
        <f t="shared" si="2"/>
        <v>1</v>
      </c>
      <c r="P19" s="24">
        <f t="shared" si="3"/>
        <v>0.6</v>
      </c>
      <c r="Q19" s="24">
        <f>I19-J19</f>
        <v>0.1</v>
      </c>
      <c r="R19" s="24">
        <f>K19-L19</f>
        <v>0.1</v>
      </c>
    </row>
    <row r="20" spans="1:18" ht="48" customHeight="1" x14ac:dyDescent="0.25">
      <c r="A20" s="5" t="s">
        <v>141</v>
      </c>
      <c r="B20" s="4">
        <v>106</v>
      </c>
      <c r="C20" s="27">
        <f>C21+C26+C27+C28</f>
        <v>2291.5</v>
      </c>
      <c r="D20" s="27">
        <f t="shared" ref="D20:L20" si="7">D21+D26+D27+D28</f>
        <v>2251.6</v>
      </c>
      <c r="E20" s="27">
        <f t="shared" si="7"/>
        <v>5.2</v>
      </c>
      <c r="F20" s="27">
        <f t="shared" si="7"/>
        <v>105.6</v>
      </c>
      <c r="G20" s="27">
        <f>G21+G26+G27+G28</f>
        <v>103.8</v>
      </c>
      <c r="H20" s="27">
        <f t="shared" si="7"/>
        <v>67.5</v>
      </c>
      <c r="I20" s="27">
        <f>I21+I26+I27+I28</f>
        <v>100.6</v>
      </c>
      <c r="J20" s="27">
        <f t="shared" si="7"/>
        <v>66.8</v>
      </c>
      <c r="K20" s="27">
        <f t="shared" si="7"/>
        <v>0.1</v>
      </c>
      <c r="L20" s="27">
        <f t="shared" si="7"/>
        <v>0</v>
      </c>
      <c r="M20" s="24">
        <f t="shared" si="6"/>
        <v>34.700000000000273</v>
      </c>
      <c r="N20" s="24">
        <f t="shared" si="1"/>
        <v>36.299999999999997</v>
      </c>
      <c r="O20" s="24">
        <f>G20-(I20+K20)</f>
        <v>3.1000000000000085</v>
      </c>
      <c r="P20" s="24">
        <f t="shared" si="3"/>
        <v>0.70000000000000284</v>
      </c>
      <c r="Q20" s="24">
        <f t="shared" si="4"/>
        <v>33.799999999999997</v>
      </c>
      <c r="R20" s="24">
        <f t="shared" si="5"/>
        <v>0.1</v>
      </c>
    </row>
    <row r="21" spans="1:18" ht="42.75" customHeight="1" x14ac:dyDescent="0.25">
      <c r="A21" s="4" t="s">
        <v>126</v>
      </c>
      <c r="B21" s="4">
        <v>107</v>
      </c>
      <c r="C21" s="27">
        <f>C22+C23+C24+C25</f>
        <v>1805.3</v>
      </c>
      <c r="D21" s="27">
        <f>D22+D23+D24+D25</f>
        <v>1770.4</v>
      </c>
      <c r="E21" s="27">
        <f t="shared" ref="E21" si="8">E22+E23+E24+E25</f>
        <v>5.2</v>
      </c>
      <c r="F21" s="27">
        <f t="shared" ref="F21:H21" si="9">F22+F23+F24+F25</f>
        <v>101</v>
      </c>
      <c r="G21" s="27">
        <f>G22+G23+G24+G25</f>
        <v>99.2</v>
      </c>
      <c r="H21" s="27">
        <f t="shared" si="9"/>
        <v>66.5</v>
      </c>
      <c r="I21" s="27">
        <f t="shared" ref="I21" si="10">I22+I23+I24+I25</f>
        <v>96.3</v>
      </c>
      <c r="J21" s="27">
        <f t="shared" ref="J21" si="11">J22+J23+J24+J25</f>
        <v>65.8</v>
      </c>
      <c r="K21" s="27">
        <f t="shared" ref="K21" si="12">K22+K23+K24+K25</f>
        <v>0.1</v>
      </c>
      <c r="L21" s="27">
        <f t="shared" ref="L21" si="13">L22+L23+L24+L25</f>
        <v>0</v>
      </c>
      <c r="M21" s="24">
        <f t="shared" si="6"/>
        <v>29.699999999999818</v>
      </c>
      <c r="N21" s="24">
        <f t="shared" si="1"/>
        <v>32.700000000000003</v>
      </c>
      <c r="O21" s="24">
        <f t="shared" si="2"/>
        <v>2.8000000000000114</v>
      </c>
      <c r="P21" s="24">
        <f t="shared" si="3"/>
        <v>0.70000000000000284</v>
      </c>
      <c r="Q21" s="24">
        <f t="shared" si="4"/>
        <v>30.5</v>
      </c>
      <c r="R21" s="24">
        <f t="shared" si="5"/>
        <v>0.1</v>
      </c>
    </row>
    <row r="22" spans="1:18" ht="33" customHeight="1" x14ac:dyDescent="0.25">
      <c r="A22" s="4" t="s">
        <v>39</v>
      </c>
      <c r="B22" s="4">
        <v>108</v>
      </c>
      <c r="C22" s="34">
        <v>109.7</v>
      </c>
      <c r="D22" s="26">
        <v>96.4</v>
      </c>
      <c r="E22" s="26">
        <v>5.2</v>
      </c>
      <c r="F22" s="26">
        <v>0.4</v>
      </c>
      <c r="G22" s="34"/>
      <c r="H22" s="26"/>
      <c r="I22" s="26"/>
      <c r="J22" s="26"/>
      <c r="K22" s="26"/>
      <c r="L22" s="26"/>
      <c r="M22" s="24">
        <f t="shared" si="6"/>
        <v>8.0999999999999943</v>
      </c>
      <c r="N22" s="24">
        <f t="shared" si="1"/>
        <v>0</v>
      </c>
      <c r="O22" s="24">
        <f t="shared" si="2"/>
        <v>0</v>
      </c>
      <c r="P22" s="24">
        <f t="shared" si="3"/>
        <v>0</v>
      </c>
      <c r="Q22" s="24">
        <f t="shared" si="4"/>
        <v>0</v>
      </c>
      <c r="R22" s="24">
        <f t="shared" si="5"/>
        <v>0</v>
      </c>
    </row>
    <row r="23" spans="1:18" ht="29.25" customHeight="1" x14ac:dyDescent="0.25">
      <c r="A23" s="5" t="s">
        <v>34</v>
      </c>
      <c r="B23" s="4">
        <v>109</v>
      </c>
      <c r="C23" s="34">
        <v>151</v>
      </c>
      <c r="D23" s="26">
        <v>151</v>
      </c>
      <c r="E23" s="26">
        <v>0</v>
      </c>
      <c r="F23" s="26">
        <v>1.3</v>
      </c>
      <c r="G23" s="34"/>
      <c r="H23" s="26"/>
      <c r="I23" s="26"/>
      <c r="J23" s="26"/>
      <c r="K23" s="26"/>
      <c r="L23" s="26"/>
      <c r="M23" s="24">
        <f t="shared" si="6"/>
        <v>0</v>
      </c>
      <c r="N23" s="24">
        <f t="shared" si="1"/>
        <v>0</v>
      </c>
      <c r="O23" s="24">
        <f t="shared" si="2"/>
        <v>0</v>
      </c>
      <c r="P23" s="24">
        <f t="shared" si="3"/>
        <v>0</v>
      </c>
      <c r="Q23" s="24">
        <f t="shared" si="4"/>
        <v>0</v>
      </c>
      <c r="R23" s="24">
        <f t="shared" si="5"/>
        <v>0</v>
      </c>
    </row>
    <row r="24" spans="1:18" ht="30" customHeight="1" x14ac:dyDescent="0.25">
      <c r="A24" s="5" t="s">
        <v>35</v>
      </c>
      <c r="B24" s="4">
        <v>110</v>
      </c>
      <c r="C24" s="34">
        <v>192</v>
      </c>
      <c r="D24" s="26">
        <v>185.3</v>
      </c>
      <c r="E24" s="26">
        <v>0</v>
      </c>
      <c r="F24" s="26">
        <v>9.6</v>
      </c>
      <c r="G24" s="34">
        <v>9.5</v>
      </c>
      <c r="H24" s="26">
        <v>4.8</v>
      </c>
      <c r="I24" s="26">
        <v>9.1</v>
      </c>
      <c r="J24" s="26">
        <v>4.5999999999999996</v>
      </c>
      <c r="K24" s="26">
        <v>0</v>
      </c>
      <c r="L24" s="26">
        <v>0</v>
      </c>
      <c r="M24" s="24">
        <f t="shared" si="6"/>
        <v>6.6999999999999886</v>
      </c>
      <c r="N24" s="24">
        <f t="shared" si="1"/>
        <v>4.7</v>
      </c>
      <c r="O24" s="24">
        <f t="shared" si="2"/>
        <v>0.40000000000000036</v>
      </c>
      <c r="P24" s="24">
        <f t="shared" si="3"/>
        <v>0.20000000000000018</v>
      </c>
      <c r="Q24" s="24">
        <f t="shared" si="4"/>
        <v>4.5</v>
      </c>
      <c r="R24" s="24">
        <f t="shared" si="5"/>
        <v>0</v>
      </c>
    </row>
    <row r="25" spans="1:18" ht="30" customHeight="1" x14ac:dyDescent="0.25">
      <c r="A25" s="5" t="s">
        <v>36</v>
      </c>
      <c r="B25" s="4">
        <v>111</v>
      </c>
      <c r="C25" s="34">
        <v>1352.6</v>
      </c>
      <c r="D25" s="26">
        <v>1337.7</v>
      </c>
      <c r="E25" s="26">
        <v>0</v>
      </c>
      <c r="F25" s="26">
        <v>89.7</v>
      </c>
      <c r="G25" s="34">
        <v>89.7</v>
      </c>
      <c r="H25" s="26">
        <v>61.7</v>
      </c>
      <c r="I25" s="26">
        <v>87.2</v>
      </c>
      <c r="J25" s="26">
        <v>61.2</v>
      </c>
      <c r="K25" s="26">
        <v>0.1</v>
      </c>
      <c r="L25" s="26">
        <v>0</v>
      </c>
      <c r="M25" s="24">
        <f t="shared" si="6"/>
        <v>14.899999999999864</v>
      </c>
      <c r="N25" s="24">
        <f t="shared" si="1"/>
        <v>28</v>
      </c>
      <c r="O25" s="24">
        <f t="shared" si="2"/>
        <v>2.4000000000000057</v>
      </c>
      <c r="P25" s="24">
        <f t="shared" si="3"/>
        <v>0.5</v>
      </c>
      <c r="Q25" s="24">
        <f t="shared" si="4"/>
        <v>26</v>
      </c>
      <c r="R25" s="24">
        <f t="shared" si="5"/>
        <v>0.1</v>
      </c>
    </row>
    <row r="26" spans="1:18" ht="33" customHeight="1" x14ac:dyDescent="0.25">
      <c r="A26" s="5" t="s">
        <v>37</v>
      </c>
      <c r="B26" s="4">
        <v>112</v>
      </c>
      <c r="C26" s="34">
        <v>482.9</v>
      </c>
      <c r="D26" s="26">
        <v>481.2</v>
      </c>
      <c r="E26" s="26">
        <v>0</v>
      </c>
      <c r="F26" s="26">
        <v>4.5</v>
      </c>
      <c r="G26" s="34">
        <v>4.5</v>
      </c>
      <c r="H26" s="26">
        <v>1</v>
      </c>
      <c r="I26" s="26">
        <v>4.3</v>
      </c>
      <c r="J26" s="26">
        <v>1</v>
      </c>
      <c r="K26" s="26">
        <v>0</v>
      </c>
      <c r="L26" s="26">
        <v>0</v>
      </c>
      <c r="M26" s="24">
        <f t="shared" si="6"/>
        <v>1.6999999999999886</v>
      </c>
      <c r="N26" s="24">
        <f t="shared" si="1"/>
        <v>3.5</v>
      </c>
      <c r="O26" s="24">
        <f t="shared" si="2"/>
        <v>0.20000000000000018</v>
      </c>
      <c r="P26" s="24">
        <f t="shared" si="3"/>
        <v>0</v>
      </c>
      <c r="Q26" s="24">
        <f t="shared" si="4"/>
        <v>3.3</v>
      </c>
      <c r="R26" s="24">
        <f t="shared" si="5"/>
        <v>0</v>
      </c>
    </row>
    <row r="27" spans="1:18" ht="38.25" customHeight="1" x14ac:dyDescent="0.25">
      <c r="A27" s="5" t="s">
        <v>125</v>
      </c>
      <c r="B27" s="4">
        <v>113</v>
      </c>
      <c r="C27" s="34">
        <v>3.3</v>
      </c>
      <c r="D27" s="26">
        <v>0</v>
      </c>
      <c r="E27" s="26">
        <v>0</v>
      </c>
      <c r="F27" s="26">
        <v>0.1</v>
      </c>
      <c r="G27" s="34">
        <v>0.1</v>
      </c>
      <c r="H27" s="26">
        <v>0</v>
      </c>
      <c r="I27" s="26"/>
      <c r="J27" s="26"/>
      <c r="K27" s="26"/>
      <c r="L27" s="26"/>
      <c r="M27" s="24">
        <f t="shared" si="6"/>
        <v>3.3</v>
      </c>
      <c r="N27" s="24">
        <f t="shared" si="1"/>
        <v>0.1</v>
      </c>
      <c r="O27" s="24">
        <f t="shared" si="2"/>
        <v>0.1</v>
      </c>
      <c r="P27" s="24">
        <f t="shared" si="3"/>
        <v>0</v>
      </c>
      <c r="Q27" s="24">
        <f t="shared" si="4"/>
        <v>0</v>
      </c>
      <c r="R27" s="24">
        <f t="shared" si="5"/>
        <v>0</v>
      </c>
    </row>
    <row r="28" spans="1:18" ht="27" customHeight="1" x14ac:dyDescent="0.25">
      <c r="A28" s="5" t="s">
        <v>38</v>
      </c>
      <c r="B28" s="4">
        <v>114</v>
      </c>
      <c r="C28" s="34">
        <v>0</v>
      </c>
      <c r="D28" s="26">
        <v>0</v>
      </c>
      <c r="E28" s="26">
        <v>0</v>
      </c>
      <c r="F28" s="26">
        <v>0</v>
      </c>
      <c r="G28" s="34">
        <v>0</v>
      </c>
      <c r="H28" s="26">
        <v>0</v>
      </c>
      <c r="I28" s="26"/>
      <c r="J28" s="26"/>
      <c r="K28" s="26"/>
      <c r="L28" s="26"/>
      <c r="M28" s="24">
        <f t="shared" si="6"/>
        <v>0</v>
      </c>
      <c r="N28" s="24">
        <f t="shared" si="1"/>
        <v>0</v>
      </c>
      <c r="O28" s="24">
        <f t="shared" si="2"/>
        <v>0</v>
      </c>
      <c r="P28" s="24">
        <f t="shared" si="3"/>
        <v>0</v>
      </c>
      <c r="Q28" s="24">
        <f t="shared" si="4"/>
        <v>0</v>
      </c>
      <c r="R28" s="24">
        <f t="shared" si="5"/>
        <v>0</v>
      </c>
    </row>
    <row r="29" spans="1:18" ht="27" customHeight="1" x14ac:dyDescent="0.25">
      <c r="A29" s="65" t="s">
        <v>165</v>
      </c>
      <c r="B29" s="4">
        <v>115</v>
      </c>
      <c r="C29" s="27">
        <f>C30+C31+C32</f>
        <v>4781.9000000000005</v>
      </c>
      <c r="D29" s="54">
        <f t="shared" ref="D29:E29" si="14">D30+D31+D32</f>
        <v>4447.7000000000007</v>
      </c>
      <c r="E29" s="54">
        <f t="shared" si="14"/>
        <v>27.3</v>
      </c>
      <c r="F29" s="54">
        <f t="shared" ref="F29" si="15">F30+F31+F32</f>
        <v>79.7</v>
      </c>
      <c r="G29" s="54">
        <f>G30+G31+G32</f>
        <v>79.2</v>
      </c>
      <c r="H29" s="54">
        <f t="shared" ref="H29" si="16">H30+H31+H32</f>
        <v>38.700000000000003</v>
      </c>
      <c r="I29" s="54">
        <f t="shared" ref="I29" si="17">I30+I31+I32</f>
        <v>69.100000000000009</v>
      </c>
      <c r="J29" s="54">
        <f t="shared" ref="J29" si="18">J30+J31+J32</f>
        <v>37.700000000000003</v>
      </c>
      <c r="K29" s="54">
        <f t="shared" ref="K29" si="19">K30+K31+K32</f>
        <v>2.2999999999999998</v>
      </c>
      <c r="L29" s="54">
        <f t="shared" ref="L29" si="20">L30+L31+L32</f>
        <v>0.4</v>
      </c>
      <c r="M29" s="24">
        <f>C29-(D29+E29)</f>
        <v>306.89999999999964</v>
      </c>
      <c r="N29" s="24">
        <f t="shared" si="1"/>
        <v>40.5</v>
      </c>
      <c r="O29" s="24">
        <f>G29-(I29+K29)</f>
        <v>7.7999999999999972</v>
      </c>
      <c r="P29" s="24">
        <f>H29-(J29+L29)</f>
        <v>0.60000000000000142</v>
      </c>
      <c r="Q29" s="24">
        <f t="shared" si="4"/>
        <v>31.400000000000006</v>
      </c>
      <c r="R29" s="24">
        <f t="shared" si="5"/>
        <v>1.9</v>
      </c>
    </row>
    <row r="30" spans="1:18" ht="25.5" x14ac:dyDescent="0.25">
      <c r="A30" s="5" t="s">
        <v>41</v>
      </c>
      <c r="B30" s="4">
        <v>116</v>
      </c>
      <c r="C30" s="71">
        <v>208.8</v>
      </c>
      <c r="D30" s="71">
        <v>197.8</v>
      </c>
      <c r="E30" s="71">
        <v>3.8</v>
      </c>
      <c r="F30" s="26">
        <v>48.3</v>
      </c>
      <c r="G30" s="34">
        <v>48.3</v>
      </c>
      <c r="H30" s="26">
        <v>28.6</v>
      </c>
      <c r="I30" s="71">
        <v>42.4</v>
      </c>
      <c r="J30" s="71">
        <v>28</v>
      </c>
      <c r="K30" s="71">
        <v>1.5</v>
      </c>
      <c r="L30" s="71">
        <v>0.2</v>
      </c>
      <c r="M30" s="24">
        <f>C30-(D30+E30)</f>
        <v>7.1999999999999886</v>
      </c>
      <c r="N30" s="24">
        <f t="shared" si="1"/>
        <v>19.699999999999996</v>
      </c>
      <c r="O30" s="24">
        <f>G30-(I30+K30)</f>
        <v>4.3999999999999986</v>
      </c>
      <c r="P30" s="24">
        <f>H30-(J30+L30)</f>
        <v>0.40000000000000213</v>
      </c>
      <c r="Q30" s="24">
        <f>I30-J30</f>
        <v>14.399999999999999</v>
      </c>
      <c r="R30" s="24">
        <f t="shared" si="5"/>
        <v>1.3</v>
      </c>
    </row>
    <row r="31" spans="1:18" ht="28.5" customHeight="1" x14ac:dyDescent="0.25">
      <c r="A31" s="7" t="s">
        <v>40</v>
      </c>
      <c r="B31" s="4">
        <v>117</v>
      </c>
      <c r="C31" s="71">
        <v>4480.3</v>
      </c>
      <c r="D31" s="71">
        <v>4208.8</v>
      </c>
      <c r="E31" s="71">
        <v>23.4</v>
      </c>
      <c r="F31" s="26">
        <v>30.7</v>
      </c>
      <c r="G31" s="34">
        <v>30.7</v>
      </c>
      <c r="H31" s="26">
        <v>10.1</v>
      </c>
      <c r="I31" s="71">
        <v>26.5</v>
      </c>
      <c r="J31" s="71">
        <v>9.6999999999999993</v>
      </c>
      <c r="K31" s="71">
        <v>0.8</v>
      </c>
      <c r="L31" s="71">
        <v>0.2</v>
      </c>
      <c r="M31" s="24">
        <f t="shared" si="6"/>
        <v>248.10000000000036</v>
      </c>
      <c r="N31" s="24">
        <f t="shared" si="1"/>
        <v>20.6</v>
      </c>
      <c r="O31" s="24">
        <f t="shared" si="2"/>
        <v>3.3999999999999986</v>
      </c>
      <c r="P31" s="24">
        <f t="shared" si="3"/>
        <v>0.20000000000000107</v>
      </c>
      <c r="Q31" s="24">
        <f t="shared" si="4"/>
        <v>16.8</v>
      </c>
      <c r="R31" s="24">
        <f>K31-L31</f>
        <v>0.60000000000000009</v>
      </c>
    </row>
    <row r="32" spans="1:18" ht="29.25" customHeight="1" x14ac:dyDescent="0.25">
      <c r="A32" s="5" t="s">
        <v>128</v>
      </c>
      <c r="B32" s="4">
        <v>118</v>
      </c>
      <c r="C32" s="34">
        <v>92.8</v>
      </c>
      <c r="D32" s="26">
        <v>41.1</v>
      </c>
      <c r="E32" s="26">
        <v>0.1</v>
      </c>
      <c r="F32" s="26">
        <v>0.7</v>
      </c>
      <c r="G32" s="34">
        <v>0.2</v>
      </c>
      <c r="H32" s="26">
        <v>0</v>
      </c>
      <c r="I32" s="26">
        <v>0.2</v>
      </c>
      <c r="J32" s="26">
        <v>0</v>
      </c>
      <c r="K32" s="26">
        <v>0</v>
      </c>
      <c r="L32" s="26">
        <v>0</v>
      </c>
      <c r="M32" s="24">
        <f t="shared" si="6"/>
        <v>51.599999999999994</v>
      </c>
      <c r="N32" s="24">
        <f t="shared" si="1"/>
        <v>0.2</v>
      </c>
      <c r="O32" s="24">
        <f>G32-(I32+K32)</f>
        <v>0</v>
      </c>
      <c r="P32" s="24">
        <f>H32-(J32+L32)</f>
        <v>0</v>
      </c>
      <c r="Q32" s="24">
        <f>I32-J32</f>
        <v>0.2</v>
      </c>
      <c r="R32" s="24">
        <f>K32-L32</f>
        <v>0</v>
      </c>
    </row>
    <row r="33" spans="1:18" ht="25.5" x14ac:dyDescent="0.25">
      <c r="A33" s="5" t="s">
        <v>144</v>
      </c>
      <c r="B33" s="36">
        <v>119</v>
      </c>
      <c r="C33" s="27">
        <f>C15+C18+C19+C20+C29</f>
        <v>7321.6</v>
      </c>
      <c r="D33" s="27">
        <f>D15+D18+D19+D20+D29</f>
        <v>6841.6</v>
      </c>
      <c r="E33" s="27">
        <f>E15+E18+E19+E20+E29</f>
        <v>37.700000000000003</v>
      </c>
      <c r="F33" s="26" t="s">
        <v>33</v>
      </c>
      <c r="G33" s="27">
        <f>G15+G18+G19+G20+G29</f>
        <v>247.89999999999998</v>
      </c>
      <c r="H33" s="27">
        <f t="shared" ref="H33:I33" si="21">H15+H18+H19+H20+H29</f>
        <v>148.4</v>
      </c>
      <c r="I33" s="27">
        <f t="shared" si="21"/>
        <v>205.2</v>
      </c>
      <c r="J33" s="27">
        <f>J15+J18+J19+J20+J29</f>
        <v>131.80000000000001</v>
      </c>
      <c r="K33" s="27">
        <f>K15+K18+K19+K20+K29</f>
        <v>4.8000000000000007</v>
      </c>
      <c r="L33" s="27">
        <f>L15+L18+L19+L20+L29</f>
        <v>1.5</v>
      </c>
      <c r="M33" s="24">
        <f t="shared" si="6"/>
        <v>442.30000000000018</v>
      </c>
      <c r="N33" s="24">
        <f t="shared" si="1"/>
        <v>99.499999999999972</v>
      </c>
      <c r="O33" s="24">
        <f t="shared" si="2"/>
        <v>37.899999999999977</v>
      </c>
      <c r="P33" s="24">
        <f>H33-(J33+L33)</f>
        <v>15.099999999999994</v>
      </c>
      <c r="Q33" s="24">
        <f t="shared" si="4"/>
        <v>73.399999999999977</v>
      </c>
      <c r="R33" s="24">
        <f t="shared" si="5"/>
        <v>3.3000000000000007</v>
      </c>
    </row>
    <row r="34" spans="1:18" x14ac:dyDescent="0.25">
      <c r="A34" s="39"/>
      <c r="B34" s="4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38"/>
      <c r="N34" s="38"/>
      <c r="O34" s="38"/>
      <c r="P34" s="38"/>
      <c r="Q34" s="38"/>
      <c r="R34" s="38"/>
    </row>
    <row r="35" spans="1:18" x14ac:dyDescent="0.25">
      <c r="A35" s="39"/>
      <c r="B35" s="4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38"/>
      <c r="N35" s="38"/>
      <c r="O35" s="38"/>
      <c r="P35" s="38"/>
      <c r="Q35" s="38"/>
      <c r="R35" s="38"/>
    </row>
    <row r="36" spans="1:18" x14ac:dyDescent="0.2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64"/>
      <c r="M36" s="38"/>
      <c r="N36" s="38"/>
      <c r="O36" s="38"/>
      <c r="P36" s="38"/>
      <c r="Q36" s="38"/>
      <c r="R36" s="38"/>
    </row>
    <row r="37" spans="1:18" x14ac:dyDescent="0.25">
      <c r="A37" s="112" t="s">
        <v>151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38"/>
      <c r="N37" s="38"/>
      <c r="O37" s="38"/>
      <c r="P37" s="38"/>
      <c r="Q37" s="38"/>
      <c r="R37" s="38"/>
    </row>
    <row r="38" spans="1:18" x14ac:dyDescent="0.25">
      <c r="A38" s="41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64" t="s">
        <v>150</v>
      </c>
      <c r="M38" s="38"/>
      <c r="N38" s="38"/>
      <c r="O38" s="38"/>
      <c r="P38" s="38"/>
      <c r="Q38" s="38"/>
      <c r="R38" s="38"/>
    </row>
    <row r="39" spans="1:18" x14ac:dyDescent="0.25">
      <c r="A39" s="108" t="s">
        <v>23</v>
      </c>
      <c r="B39" s="108" t="s">
        <v>24</v>
      </c>
      <c r="C39" s="117" t="s">
        <v>152</v>
      </c>
      <c r="D39" s="116"/>
      <c r="E39" s="116"/>
      <c r="F39" s="117" t="s">
        <v>153</v>
      </c>
      <c r="G39" s="116"/>
      <c r="H39" s="116"/>
      <c r="I39" s="116"/>
      <c r="J39" s="116"/>
      <c r="K39" s="116"/>
      <c r="L39" s="116"/>
      <c r="M39" s="38"/>
      <c r="N39" s="38"/>
      <c r="O39" s="38"/>
      <c r="P39" s="38"/>
      <c r="Q39" s="38"/>
      <c r="R39" s="38"/>
    </row>
    <row r="40" spans="1:18" ht="39.75" customHeight="1" x14ac:dyDescent="0.25">
      <c r="A40" s="115"/>
      <c r="B40" s="116"/>
      <c r="C40" s="116"/>
      <c r="D40" s="116"/>
      <c r="E40" s="116"/>
      <c r="F40" s="108" t="s">
        <v>146</v>
      </c>
      <c r="G40" s="116"/>
      <c r="H40" s="116"/>
      <c r="I40" s="116"/>
      <c r="J40" s="108" t="s">
        <v>147</v>
      </c>
      <c r="K40" s="116"/>
      <c r="L40" s="116"/>
    </row>
    <row r="41" spans="1:18" x14ac:dyDescent="0.25">
      <c r="A41" s="36" t="s">
        <v>31</v>
      </c>
      <c r="B41" s="36" t="s">
        <v>32</v>
      </c>
      <c r="C41" s="108">
        <v>1</v>
      </c>
      <c r="D41" s="116"/>
      <c r="E41" s="116"/>
      <c r="F41" s="108">
        <v>2</v>
      </c>
      <c r="G41" s="116"/>
      <c r="H41" s="116"/>
      <c r="I41" s="116"/>
      <c r="J41" s="108">
        <v>3</v>
      </c>
      <c r="K41" s="116"/>
      <c r="L41" s="116"/>
      <c r="M41" s="45">
        <v>1</v>
      </c>
      <c r="N41" s="22">
        <v>5</v>
      </c>
      <c r="O41" s="23" t="s">
        <v>106</v>
      </c>
      <c r="P41" s="25">
        <v>6</v>
      </c>
      <c r="Q41" s="22">
        <v>7</v>
      </c>
      <c r="R41" s="22">
        <v>9</v>
      </c>
    </row>
    <row r="42" spans="1:18" ht="33.75" customHeight="1" x14ac:dyDescent="0.2">
      <c r="A42" s="49" t="s">
        <v>149</v>
      </c>
      <c r="B42" s="50">
        <v>120</v>
      </c>
      <c r="C42" s="121">
        <f>C43+C44+C45+C46+C47</f>
        <v>148.4</v>
      </c>
      <c r="D42" s="122"/>
      <c r="E42" s="123"/>
      <c r="F42" s="127">
        <f>F43+F44+F45+F46+F47</f>
        <v>131.80000000000001</v>
      </c>
      <c r="G42" s="128"/>
      <c r="H42" s="128"/>
      <c r="I42" s="129"/>
      <c r="J42" s="127">
        <f>J43+J44+J45+J46+J47</f>
        <v>1.5</v>
      </c>
      <c r="K42" s="128"/>
      <c r="L42" s="129"/>
      <c r="M42" s="46">
        <f>C42-(E42+G42)</f>
        <v>148.4</v>
      </c>
      <c r="N42" s="24">
        <f>G33-C42</f>
        <v>99.499999999999972</v>
      </c>
      <c r="O42" s="24">
        <f>I33-F42</f>
        <v>73.399999999999977</v>
      </c>
      <c r="P42" s="24">
        <f>K33-J42</f>
        <v>3.3000000000000007</v>
      </c>
      <c r="Q42" s="24" t="s">
        <v>33</v>
      </c>
      <c r="R42" s="24" t="s">
        <v>33</v>
      </c>
    </row>
    <row r="43" spans="1:18" ht="26.25" customHeight="1" x14ac:dyDescent="0.25">
      <c r="A43" s="5" t="s">
        <v>136</v>
      </c>
      <c r="B43" s="36">
        <v>121</v>
      </c>
      <c r="C43" s="118">
        <v>5.0999999999999996</v>
      </c>
      <c r="D43" s="119"/>
      <c r="E43" s="120"/>
      <c r="F43" s="118">
        <v>1.8</v>
      </c>
      <c r="G43" s="119"/>
      <c r="H43" s="119"/>
      <c r="I43" s="120"/>
      <c r="J43" s="118">
        <v>1.2</v>
      </c>
      <c r="K43" s="119"/>
      <c r="L43" s="120"/>
      <c r="M43" s="46">
        <f>C43-(E43+G43)</f>
        <v>5.0999999999999996</v>
      </c>
      <c r="N43" s="24" t="s">
        <v>33</v>
      </c>
      <c r="O43" s="24" t="s">
        <v>33</v>
      </c>
      <c r="P43" s="24" t="s">
        <v>33</v>
      </c>
      <c r="Q43" s="24" t="s">
        <v>33</v>
      </c>
      <c r="R43" s="24" t="s">
        <v>33</v>
      </c>
    </row>
    <row r="44" spans="1:18" ht="30" customHeight="1" x14ac:dyDescent="0.25">
      <c r="A44" s="44" t="s">
        <v>137</v>
      </c>
      <c r="B44" s="36">
        <v>122</v>
      </c>
      <c r="C44" s="118">
        <v>3.9</v>
      </c>
      <c r="D44" s="119"/>
      <c r="E44" s="120"/>
      <c r="F44" s="118"/>
      <c r="G44" s="119"/>
      <c r="H44" s="119"/>
      <c r="I44" s="120"/>
      <c r="J44" s="118"/>
      <c r="K44" s="119"/>
      <c r="L44" s="120"/>
      <c r="M44" s="46">
        <f t="shared" ref="M44:M45" si="22">C44-(E44+G44)</f>
        <v>3.9</v>
      </c>
      <c r="N44" s="24" t="s">
        <v>33</v>
      </c>
      <c r="O44" s="24" t="s">
        <v>33</v>
      </c>
      <c r="P44" s="24" t="s">
        <v>33</v>
      </c>
      <c r="Q44" s="24" t="s">
        <v>33</v>
      </c>
      <c r="R44" s="24" t="s">
        <v>33</v>
      </c>
    </row>
    <row r="45" spans="1:18" ht="29.25" customHeight="1" x14ac:dyDescent="0.25">
      <c r="A45" s="5" t="s">
        <v>138</v>
      </c>
      <c r="B45" s="36">
        <v>123</v>
      </c>
      <c r="C45" s="118">
        <v>30</v>
      </c>
      <c r="D45" s="119"/>
      <c r="E45" s="120"/>
      <c r="F45" s="118">
        <v>30</v>
      </c>
      <c r="G45" s="119"/>
      <c r="H45" s="119"/>
      <c r="I45" s="120"/>
      <c r="J45" s="118"/>
      <c r="K45" s="119"/>
      <c r="L45" s="120"/>
      <c r="M45" s="46">
        <f t="shared" si="22"/>
        <v>30</v>
      </c>
      <c r="N45" s="24" t="s">
        <v>33</v>
      </c>
      <c r="O45" s="24" t="s">
        <v>33</v>
      </c>
      <c r="P45" s="24" t="s">
        <v>33</v>
      </c>
      <c r="Q45" s="24" t="s">
        <v>33</v>
      </c>
      <c r="R45" s="24" t="s">
        <v>33</v>
      </c>
    </row>
    <row r="46" spans="1:18" ht="31.5" customHeight="1" x14ac:dyDescent="0.25">
      <c r="A46" s="5" t="s">
        <v>139</v>
      </c>
      <c r="B46" s="36">
        <v>124</v>
      </c>
      <c r="C46" s="118">
        <v>16.899999999999999</v>
      </c>
      <c r="D46" s="119"/>
      <c r="E46" s="120"/>
      <c r="F46" s="118">
        <v>10.7</v>
      </c>
      <c r="G46" s="119"/>
      <c r="H46" s="119"/>
      <c r="I46" s="120"/>
      <c r="J46" s="118"/>
      <c r="K46" s="119"/>
      <c r="L46" s="120"/>
      <c r="M46" s="46">
        <f>C46-(E46+G46)</f>
        <v>16.899999999999999</v>
      </c>
      <c r="N46" s="24" t="s">
        <v>33</v>
      </c>
      <c r="O46" s="24" t="s">
        <v>33</v>
      </c>
      <c r="P46" s="24" t="s">
        <v>33</v>
      </c>
      <c r="Q46" s="24" t="s">
        <v>33</v>
      </c>
      <c r="R46" s="24" t="s">
        <v>33</v>
      </c>
    </row>
    <row r="47" spans="1:18" ht="27" customHeight="1" x14ac:dyDescent="0.25">
      <c r="A47" s="5" t="s">
        <v>140</v>
      </c>
      <c r="B47" s="36">
        <v>125</v>
      </c>
      <c r="C47" s="118">
        <v>92.5</v>
      </c>
      <c r="D47" s="119"/>
      <c r="E47" s="120"/>
      <c r="F47" s="118">
        <v>89.3</v>
      </c>
      <c r="G47" s="119"/>
      <c r="H47" s="119"/>
      <c r="I47" s="120"/>
      <c r="J47" s="118">
        <v>0.3</v>
      </c>
      <c r="K47" s="119"/>
      <c r="L47" s="120"/>
      <c r="M47" s="46">
        <f>C47-(E47+G47)</f>
        <v>92.5</v>
      </c>
      <c r="N47" s="24" t="s">
        <v>33</v>
      </c>
      <c r="O47" s="24" t="s">
        <v>33</v>
      </c>
      <c r="P47" s="24" t="s">
        <v>33</v>
      </c>
      <c r="Q47" s="24" t="s">
        <v>33</v>
      </c>
      <c r="R47" s="24" t="s">
        <v>33</v>
      </c>
    </row>
    <row r="48" spans="1:18" x14ac:dyDescent="0.25">
      <c r="A48" s="124" t="s">
        <v>170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</sheetData>
  <mergeCells count="51">
    <mergeCell ref="A48:L48"/>
    <mergeCell ref="L3:R3"/>
    <mergeCell ref="J47:L47"/>
    <mergeCell ref="C47:E47"/>
    <mergeCell ref="F40:I40"/>
    <mergeCell ref="F41:I41"/>
    <mergeCell ref="J40:L40"/>
    <mergeCell ref="J41:L41"/>
    <mergeCell ref="F42:I42"/>
    <mergeCell ref="J42:L42"/>
    <mergeCell ref="F43:I43"/>
    <mergeCell ref="F44:I44"/>
    <mergeCell ref="F45:I45"/>
    <mergeCell ref="F46:I46"/>
    <mergeCell ref="F47:I47"/>
    <mergeCell ref="J43:L43"/>
    <mergeCell ref="J44:L44"/>
    <mergeCell ref="J45:L45"/>
    <mergeCell ref="J46:L46"/>
    <mergeCell ref="C42:E42"/>
    <mergeCell ref="C43:E43"/>
    <mergeCell ref="C44:E44"/>
    <mergeCell ref="C45:E45"/>
    <mergeCell ref="C46:E46"/>
    <mergeCell ref="A39:A40"/>
    <mergeCell ref="B39:B40"/>
    <mergeCell ref="C39:E40"/>
    <mergeCell ref="C41:E41"/>
    <mergeCell ref="F39:L39"/>
    <mergeCell ref="B9:B13"/>
    <mergeCell ref="D11:D13"/>
    <mergeCell ref="E11:E13"/>
    <mergeCell ref="A4:L4"/>
    <mergeCell ref="A37:L37"/>
    <mergeCell ref="F7:L7"/>
    <mergeCell ref="A1:L1"/>
    <mergeCell ref="A2:L2"/>
    <mergeCell ref="F6:L6"/>
    <mergeCell ref="F8:L8"/>
    <mergeCell ref="K12:L12"/>
    <mergeCell ref="C9:E9"/>
    <mergeCell ref="F9:L9"/>
    <mergeCell ref="C10:C13"/>
    <mergeCell ref="D10:E10"/>
    <mergeCell ref="F10:F13"/>
    <mergeCell ref="G10:L10"/>
    <mergeCell ref="G11:G13"/>
    <mergeCell ref="H11:H13"/>
    <mergeCell ref="I11:L11"/>
    <mergeCell ref="I12:J12"/>
    <mergeCell ref="A9:A13"/>
  </mergeCells>
  <pageMargins left="0.23622047244094491" right="0.23622047244094491" top="0.51181102362204722" bottom="0.27559055118110237" header="0.47244094488188981" footer="0.31496062992125984"/>
  <pageSetup paperSize="9" scale="70" orientation="landscape" horizontalDpi="180" verticalDpi="180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view="pageBreakPreview" topLeftCell="D1" zoomScaleSheetLayoutView="100" workbookViewId="0">
      <pane ySplit="9" topLeftCell="A10" activePane="bottomLeft" state="frozen"/>
      <selection activeCell="A4" sqref="A4:L4"/>
      <selection pane="bottomLeft" activeCell="F26" sqref="F26"/>
    </sheetView>
  </sheetViews>
  <sheetFormatPr defaultRowHeight="15" x14ac:dyDescent="0.25"/>
  <cols>
    <col min="1" max="1" width="31" style="9" customWidth="1"/>
    <col min="2" max="2" width="15.5703125" style="9" customWidth="1"/>
    <col min="3" max="3" width="8.5703125" style="9" customWidth="1"/>
    <col min="4" max="5" width="9.140625" style="9"/>
    <col min="6" max="6" width="10.85546875" style="9" customWidth="1"/>
    <col min="7" max="7" width="10.140625" style="9" customWidth="1"/>
    <col min="8" max="8" width="7.7109375" style="9" customWidth="1"/>
    <col min="9" max="9" width="7.5703125" style="9" customWidth="1"/>
    <col min="10" max="13" width="9.140625" style="9"/>
    <col min="14" max="14" width="9.85546875" style="9" customWidth="1"/>
    <col min="15" max="15" width="7.85546875" style="9" customWidth="1"/>
    <col min="16" max="16" width="8.28515625" style="9" customWidth="1"/>
    <col min="17" max="17" width="8.5703125" style="9" customWidth="1"/>
    <col min="18" max="16384" width="9.140625" style="9"/>
  </cols>
  <sheetData>
    <row r="1" spans="1:23" x14ac:dyDescent="0.2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23" x14ac:dyDescent="0.25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3" x14ac:dyDescent="0.25">
      <c r="A3" s="5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0" t="s">
        <v>163</v>
      </c>
      <c r="N3" s="130"/>
      <c r="O3" s="130"/>
      <c r="P3" s="130"/>
      <c r="Q3" s="130"/>
    </row>
    <row r="4" spans="1:23" x14ac:dyDescent="0.25">
      <c r="A4" s="5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1" t="s">
        <v>164</v>
      </c>
      <c r="N4" s="131"/>
      <c r="O4" s="131"/>
      <c r="P4" s="131"/>
      <c r="Q4" s="131"/>
    </row>
    <row r="5" spans="1:23" x14ac:dyDescent="0.25">
      <c r="A5" s="5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57"/>
      <c r="N5" s="57"/>
      <c r="O5" s="57"/>
      <c r="P5" s="57"/>
      <c r="Q5" s="57" t="s">
        <v>154</v>
      </c>
      <c r="R5" s="57"/>
      <c r="S5" s="57"/>
      <c r="T5" s="57"/>
      <c r="U5" s="57"/>
    </row>
    <row r="6" spans="1:23" ht="17.25" customHeight="1" x14ac:dyDescent="0.25">
      <c r="A6" s="132" t="s">
        <v>23</v>
      </c>
      <c r="B6" s="132" t="s">
        <v>129</v>
      </c>
      <c r="C6" s="132" t="s">
        <v>24</v>
      </c>
      <c r="D6" s="132" t="s">
        <v>54</v>
      </c>
      <c r="E6" s="132" t="s">
        <v>55</v>
      </c>
      <c r="F6" s="132" t="s">
        <v>171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23" x14ac:dyDescent="0.25">
      <c r="A7" s="132"/>
      <c r="B7" s="132"/>
      <c r="C7" s="132"/>
      <c r="D7" s="132"/>
      <c r="E7" s="132"/>
      <c r="F7" s="132" t="s">
        <v>157</v>
      </c>
      <c r="G7" s="132"/>
      <c r="H7" s="132"/>
      <c r="I7" s="132"/>
      <c r="J7" s="132" t="s">
        <v>158</v>
      </c>
      <c r="K7" s="132"/>
      <c r="L7" s="132"/>
      <c r="M7" s="132" t="s">
        <v>159</v>
      </c>
      <c r="N7" s="132"/>
      <c r="O7" s="132"/>
      <c r="P7" s="132"/>
      <c r="Q7" s="132"/>
    </row>
    <row r="8" spans="1:23" ht="26.25" customHeight="1" x14ac:dyDescent="0.25">
      <c r="A8" s="132"/>
      <c r="B8" s="132"/>
      <c r="C8" s="132"/>
      <c r="D8" s="132"/>
      <c r="E8" s="132"/>
      <c r="F8" s="132" t="s">
        <v>60</v>
      </c>
      <c r="G8" s="132" t="s">
        <v>61</v>
      </c>
      <c r="H8" s="132" t="s">
        <v>43</v>
      </c>
      <c r="I8" s="132"/>
      <c r="J8" s="132" t="s">
        <v>56</v>
      </c>
      <c r="K8" s="132" t="s">
        <v>57</v>
      </c>
      <c r="L8" s="132" t="s">
        <v>58</v>
      </c>
      <c r="M8" s="132" t="s">
        <v>56</v>
      </c>
      <c r="N8" s="132" t="s">
        <v>57</v>
      </c>
      <c r="O8" s="132" t="s">
        <v>44</v>
      </c>
      <c r="P8" s="132"/>
      <c r="Q8" s="132"/>
    </row>
    <row r="9" spans="1:23" ht="60.75" customHeight="1" x14ac:dyDescent="0.25">
      <c r="A9" s="132"/>
      <c r="B9" s="132"/>
      <c r="C9" s="132"/>
      <c r="D9" s="132"/>
      <c r="E9" s="132"/>
      <c r="F9" s="132"/>
      <c r="G9" s="132"/>
      <c r="H9" s="35" t="s">
        <v>45</v>
      </c>
      <c r="I9" s="35" t="s">
        <v>46</v>
      </c>
      <c r="J9" s="132"/>
      <c r="K9" s="132"/>
      <c r="L9" s="132"/>
      <c r="M9" s="132"/>
      <c r="N9" s="132"/>
      <c r="O9" s="35" t="s">
        <v>47</v>
      </c>
      <c r="P9" s="35" t="s">
        <v>48</v>
      </c>
      <c r="Q9" s="35" t="s">
        <v>59</v>
      </c>
    </row>
    <row r="10" spans="1:23" x14ac:dyDescent="0.25">
      <c r="A10" s="35" t="s">
        <v>31</v>
      </c>
      <c r="B10" s="35" t="s">
        <v>49</v>
      </c>
      <c r="C10" s="35" t="s">
        <v>50</v>
      </c>
      <c r="D10" s="35">
        <v>1</v>
      </c>
      <c r="E10" s="35">
        <v>2</v>
      </c>
      <c r="F10" s="35">
        <v>3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5">
        <v>9</v>
      </c>
      <c r="M10" s="35">
        <v>10</v>
      </c>
      <c r="N10" s="35">
        <v>11</v>
      </c>
      <c r="O10" s="35">
        <v>12</v>
      </c>
      <c r="P10" s="35">
        <v>13</v>
      </c>
      <c r="Q10" s="35">
        <v>14</v>
      </c>
      <c r="R10" s="32">
        <v>3</v>
      </c>
      <c r="S10" s="32">
        <v>3</v>
      </c>
      <c r="T10" s="32">
        <v>7</v>
      </c>
      <c r="U10" s="32">
        <v>7</v>
      </c>
      <c r="V10" s="32">
        <v>10</v>
      </c>
      <c r="W10" s="32">
        <v>10</v>
      </c>
    </row>
    <row r="11" spans="1:23" ht="24.75" customHeight="1" x14ac:dyDescent="0.25">
      <c r="A11" s="132" t="s">
        <v>119</v>
      </c>
      <c r="B11" s="35" t="s">
        <v>51</v>
      </c>
      <c r="C11" s="35">
        <v>201</v>
      </c>
      <c r="D11" s="30">
        <f>F11+J11+M11</f>
        <v>61.1</v>
      </c>
      <c r="E11" s="29" t="s">
        <v>33</v>
      </c>
      <c r="F11" s="29">
        <v>35.200000000000003</v>
      </c>
      <c r="G11" s="29" t="s">
        <v>33</v>
      </c>
      <c r="H11" s="29">
        <v>33.799999999999997</v>
      </c>
      <c r="I11" s="29">
        <v>1.4</v>
      </c>
      <c r="J11" s="29">
        <v>1.4</v>
      </c>
      <c r="K11" s="29" t="s">
        <v>33</v>
      </c>
      <c r="L11" s="29">
        <v>1.4</v>
      </c>
      <c r="M11" s="29">
        <v>24.5</v>
      </c>
      <c r="N11" s="29" t="s">
        <v>33</v>
      </c>
      <c r="O11" s="29">
        <v>11.4</v>
      </c>
      <c r="P11" s="29">
        <v>2.8</v>
      </c>
      <c r="Q11" s="29">
        <v>10.3</v>
      </c>
      <c r="R11" s="33" t="e">
        <f>F11-G11</f>
        <v>#VALUE!</v>
      </c>
      <c r="S11" s="33">
        <f t="shared" ref="S11:S29" si="0">F11-(H11+I11)</f>
        <v>0</v>
      </c>
      <c r="T11" s="33" t="e">
        <f t="shared" ref="T11:T29" si="1">J11-K11</f>
        <v>#VALUE!</v>
      </c>
      <c r="U11" s="33">
        <f t="shared" ref="U11:U29" si="2">J11-L11</f>
        <v>0</v>
      </c>
      <c r="V11" s="33" t="e">
        <f t="shared" ref="V11:V29" si="3">M11-N11</f>
        <v>#VALUE!</v>
      </c>
      <c r="W11" s="33">
        <f t="shared" ref="W11:W29" si="4">M11-(O11+P11+Q11)</f>
        <v>0</v>
      </c>
    </row>
    <row r="12" spans="1:23" ht="25.5" customHeight="1" x14ac:dyDescent="0.25">
      <c r="A12" s="132"/>
      <c r="B12" s="35" t="s">
        <v>52</v>
      </c>
      <c r="C12" s="35">
        <v>202</v>
      </c>
      <c r="D12" s="30">
        <f t="shared" ref="D12:D13" si="5">F12+J12+M12</f>
        <v>58.599999999999994</v>
      </c>
      <c r="E12" s="30">
        <f>G12+K12+N12</f>
        <v>37.799999999999997</v>
      </c>
      <c r="F12" s="29">
        <v>35.4</v>
      </c>
      <c r="G12" s="29">
        <v>26.5</v>
      </c>
      <c r="H12" s="29">
        <v>33.700000000000003</v>
      </c>
      <c r="I12" s="29">
        <v>1.7</v>
      </c>
      <c r="J12" s="29">
        <v>1.4</v>
      </c>
      <c r="K12" s="29">
        <v>0.6</v>
      </c>
      <c r="L12" s="29">
        <v>1.4</v>
      </c>
      <c r="M12" s="29">
        <v>21.8</v>
      </c>
      <c r="N12" s="29">
        <v>10.7</v>
      </c>
      <c r="O12" s="29">
        <v>6.1</v>
      </c>
      <c r="P12" s="29">
        <v>2.9</v>
      </c>
      <c r="Q12" s="29">
        <v>12.8</v>
      </c>
      <c r="R12" s="33">
        <f t="shared" ref="R12:R29" si="6">F12-G12</f>
        <v>8.8999999999999986</v>
      </c>
      <c r="S12" s="33">
        <f t="shared" si="0"/>
        <v>0</v>
      </c>
      <c r="T12" s="33">
        <f t="shared" si="1"/>
        <v>0.79999999999999993</v>
      </c>
      <c r="U12" s="33">
        <f t="shared" si="2"/>
        <v>0</v>
      </c>
      <c r="V12" s="33">
        <f t="shared" si="3"/>
        <v>11.100000000000001</v>
      </c>
      <c r="W12" s="33">
        <f t="shared" si="4"/>
        <v>0</v>
      </c>
    </row>
    <row r="13" spans="1:23" ht="23.25" customHeight="1" x14ac:dyDescent="0.25">
      <c r="A13" s="132"/>
      <c r="B13" s="35" t="s">
        <v>53</v>
      </c>
      <c r="C13" s="35">
        <v>203</v>
      </c>
      <c r="D13" s="30">
        <f t="shared" si="5"/>
        <v>57</v>
      </c>
      <c r="E13" s="30">
        <f>G13+K13+N13</f>
        <v>37.299999999999997</v>
      </c>
      <c r="F13" s="29">
        <v>34.700000000000003</v>
      </c>
      <c r="G13" s="29">
        <v>25.5</v>
      </c>
      <c r="H13" s="29">
        <v>33</v>
      </c>
      <c r="I13" s="29">
        <v>1.7</v>
      </c>
      <c r="J13" s="29">
        <v>1.4</v>
      </c>
      <c r="K13" s="29">
        <v>0.6</v>
      </c>
      <c r="L13" s="29">
        <v>1.4</v>
      </c>
      <c r="M13" s="29">
        <v>20.9</v>
      </c>
      <c r="N13" s="29">
        <v>11.2</v>
      </c>
      <c r="O13" s="29">
        <v>6.4</v>
      </c>
      <c r="P13" s="29">
        <v>3.2</v>
      </c>
      <c r="Q13" s="29">
        <v>11.3</v>
      </c>
      <c r="R13" s="33">
        <f t="shared" si="6"/>
        <v>9.2000000000000028</v>
      </c>
      <c r="S13" s="33">
        <f t="shared" si="0"/>
        <v>0</v>
      </c>
      <c r="T13" s="33">
        <f t="shared" si="1"/>
        <v>0.79999999999999993</v>
      </c>
      <c r="U13" s="33">
        <f t="shared" si="2"/>
        <v>0</v>
      </c>
      <c r="V13" s="33">
        <f t="shared" si="3"/>
        <v>9.6999999999999993</v>
      </c>
      <c r="W13" s="33">
        <f>M13-(O13+P13+Q13)</f>
        <v>0</v>
      </c>
    </row>
    <row r="14" spans="1:23" ht="27" customHeight="1" x14ac:dyDescent="0.25">
      <c r="A14" s="132" t="s">
        <v>120</v>
      </c>
      <c r="B14" s="35" t="s">
        <v>51</v>
      </c>
      <c r="C14" s="35">
        <v>204</v>
      </c>
      <c r="D14" s="30">
        <f>F14+J14+M14</f>
        <v>7.3</v>
      </c>
      <c r="E14" s="29" t="s">
        <v>33</v>
      </c>
      <c r="F14" s="29">
        <v>1.8</v>
      </c>
      <c r="G14" s="29" t="s">
        <v>33</v>
      </c>
      <c r="H14" s="29">
        <v>1.8</v>
      </c>
      <c r="I14" s="29">
        <v>0</v>
      </c>
      <c r="J14" s="29">
        <v>0</v>
      </c>
      <c r="K14" s="29" t="s">
        <v>33</v>
      </c>
      <c r="L14" s="29">
        <v>0</v>
      </c>
      <c r="M14" s="29">
        <v>5.5</v>
      </c>
      <c r="N14" s="29" t="s">
        <v>33</v>
      </c>
      <c r="O14" s="29">
        <v>1.3</v>
      </c>
      <c r="P14" s="29">
        <v>0</v>
      </c>
      <c r="Q14" s="29">
        <v>4.2</v>
      </c>
      <c r="R14" s="33" t="e">
        <f t="shared" si="6"/>
        <v>#VALUE!</v>
      </c>
      <c r="S14" s="33">
        <f t="shared" si="0"/>
        <v>0</v>
      </c>
      <c r="T14" s="33" t="e">
        <f t="shared" si="1"/>
        <v>#VALUE!</v>
      </c>
      <c r="U14" s="33">
        <f t="shared" si="2"/>
        <v>0</v>
      </c>
      <c r="V14" s="33" t="e">
        <f t="shared" si="3"/>
        <v>#VALUE!</v>
      </c>
      <c r="W14" s="33">
        <f t="shared" si="4"/>
        <v>0</v>
      </c>
    </row>
    <row r="15" spans="1:23" ht="27.75" customHeight="1" x14ac:dyDescent="0.25">
      <c r="A15" s="132"/>
      <c r="B15" s="35" t="s">
        <v>52</v>
      </c>
      <c r="C15" s="35">
        <v>205</v>
      </c>
      <c r="D15" s="30">
        <f t="shared" ref="D15:D16" si="7">F15+J15+M15</f>
        <v>7.6999999999999993</v>
      </c>
      <c r="E15" s="30">
        <f>G15+K15+N15</f>
        <v>5</v>
      </c>
      <c r="F15" s="29">
        <v>1.6</v>
      </c>
      <c r="G15" s="29">
        <v>1.1000000000000001</v>
      </c>
      <c r="H15" s="29">
        <v>1.6</v>
      </c>
      <c r="I15" s="29">
        <v>0</v>
      </c>
      <c r="J15" s="29">
        <v>0</v>
      </c>
      <c r="K15" s="29">
        <v>0</v>
      </c>
      <c r="L15" s="29">
        <v>0</v>
      </c>
      <c r="M15" s="29">
        <v>6.1</v>
      </c>
      <c r="N15" s="29">
        <v>3.9</v>
      </c>
      <c r="O15" s="29">
        <v>0.4</v>
      </c>
      <c r="P15" s="29">
        <v>0</v>
      </c>
      <c r="Q15" s="29">
        <v>5.7</v>
      </c>
      <c r="R15" s="33">
        <f t="shared" si="6"/>
        <v>0.5</v>
      </c>
      <c r="S15" s="33">
        <f t="shared" si="0"/>
        <v>0</v>
      </c>
      <c r="T15" s="33">
        <f t="shared" si="1"/>
        <v>0</v>
      </c>
      <c r="U15" s="33">
        <f t="shared" si="2"/>
        <v>0</v>
      </c>
      <c r="V15" s="33">
        <f t="shared" si="3"/>
        <v>2.1999999999999997</v>
      </c>
      <c r="W15" s="33">
        <f t="shared" si="4"/>
        <v>0</v>
      </c>
    </row>
    <row r="16" spans="1:23" ht="25.5" customHeight="1" x14ac:dyDescent="0.25">
      <c r="A16" s="132"/>
      <c r="B16" s="35" t="s">
        <v>53</v>
      </c>
      <c r="C16" s="35">
        <v>206</v>
      </c>
      <c r="D16" s="30">
        <f t="shared" si="7"/>
        <v>6.6</v>
      </c>
      <c r="E16" s="30">
        <f>G16+K16+N16</f>
        <v>4.2</v>
      </c>
      <c r="F16" s="29">
        <v>1.5</v>
      </c>
      <c r="G16" s="29">
        <v>0.7</v>
      </c>
      <c r="H16" s="29">
        <v>1.5</v>
      </c>
      <c r="I16" s="29">
        <v>0</v>
      </c>
      <c r="J16" s="29">
        <v>0</v>
      </c>
      <c r="K16" s="29">
        <v>0</v>
      </c>
      <c r="L16" s="29">
        <v>0</v>
      </c>
      <c r="M16" s="29">
        <v>5.0999999999999996</v>
      </c>
      <c r="N16" s="29">
        <v>3.5</v>
      </c>
      <c r="O16" s="29">
        <v>0.4</v>
      </c>
      <c r="P16" s="29">
        <v>0</v>
      </c>
      <c r="Q16" s="29">
        <v>4.7</v>
      </c>
      <c r="R16" s="33">
        <f t="shared" si="6"/>
        <v>0.8</v>
      </c>
      <c r="S16" s="33">
        <f>F16-(H16+I16)</f>
        <v>0</v>
      </c>
      <c r="T16" s="33">
        <f t="shared" si="1"/>
        <v>0</v>
      </c>
      <c r="U16" s="33">
        <f t="shared" si="2"/>
        <v>0</v>
      </c>
      <c r="V16" s="33">
        <f t="shared" si="3"/>
        <v>1.5999999999999996</v>
      </c>
      <c r="W16" s="33">
        <f t="shared" si="4"/>
        <v>0</v>
      </c>
    </row>
    <row r="17" spans="1:23" ht="27" customHeight="1" x14ac:dyDescent="0.25">
      <c r="A17" s="133" t="s">
        <v>121</v>
      </c>
      <c r="B17" s="35" t="s">
        <v>51</v>
      </c>
      <c r="C17" s="35">
        <v>207</v>
      </c>
      <c r="D17" s="30">
        <f>D11+D14</f>
        <v>68.400000000000006</v>
      </c>
      <c r="E17" s="29" t="s">
        <v>33</v>
      </c>
      <c r="F17" s="30">
        <f>F11+F14</f>
        <v>37</v>
      </c>
      <c r="G17" s="29" t="s">
        <v>33</v>
      </c>
      <c r="H17" s="30">
        <f t="shared" ref="H17:J19" si="8">H11+H14</f>
        <v>35.599999999999994</v>
      </c>
      <c r="I17" s="30">
        <f t="shared" si="8"/>
        <v>1.4</v>
      </c>
      <c r="J17" s="30">
        <f t="shared" si="8"/>
        <v>1.4</v>
      </c>
      <c r="K17" s="29" t="s">
        <v>33</v>
      </c>
      <c r="L17" s="30">
        <f t="shared" ref="L17:M19" si="9">L11+L14</f>
        <v>1.4</v>
      </c>
      <c r="M17" s="30">
        <f t="shared" si="9"/>
        <v>30</v>
      </c>
      <c r="N17" s="29" t="s">
        <v>33</v>
      </c>
      <c r="O17" s="30">
        <f t="shared" ref="O17:Q19" si="10">O11+O14</f>
        <v>12.700000000000001</v>
      </c>
      <c r="P17" s="30">
        <f t="shared" si="10"/>
        <v>2.8</v>
      </c>
      <c r="Q17" s="30">
        <f t="shared" si="10"/>
        <v>14.5</v>
      </c>
      <c r="R17" s="33" t="e">
        <f t="shared" si="6"/>
        <v>#VALUE!</v>
      </c>
      <c r="S17" s="33">
        <f t="shared" si="0"/>
        <v>0</v>
      </c>
      <c r="T17" s="33" t="e">
        <f t="shared" si="1"/>
        <v>#VALUE!</v>
      </c>
      <c r="U17" s="33">
        <f t="shared" si="2"/>
        <v>0</v>
      </c>
      <c r="V17" s="33" t="e">
        <f t="shared" si="3"/>
        <v>#VALUE!</v>
      </c>
      <c r="W17" s="33">
        <f t="shared" si="4"/>
        <v>0</v>
      </c>
    </row>
    <row r="18" spans="1:23" ht="27.75" customHeight="1" x14ac:dyDescent="0.25">
      <c r="A18" s="133"/>
      <c r="B18" s="35" t="s">
        <v>52</v>
      </c>
      <c r="C18" s="35">
        <v>208</v>
      </c>
      <c r="D18" s="30">
        <f>D12+D15</f>
        <v>66.3</v>
      </c>
      <c r="E18" s="30">
        <f>E12+E15</f>
        <v>42.8</v>
      </c>
      <c r="F18" s="30">
        <f>F12+F15</f>
        <v>37</v>
      </c>
      <c r="G18" s="30">
        <f>G12+G15</f>
        <v>27.6</v>
      </c>
      <c r="H18" s="30">
        <f t="shared" si="8"/>
        <v>35.300000000000004</v>
      </c>
      <c r="I18" s="30">
        <f t="shared" si="8"/>
        <v>1.7</v>
      </c>
      <c r="J18" s="30">
        <f t="shared" si="8"/>
        <v>1.4</v>
      </c>
      <c r="K18" s="30">
        <f>K12+K15</f>
        <v>0.6</v>
      </c>
      <c r="L18" s="30">
        <f t="shared" si="9"/>
        <v>1.4</v>
      </c>
      <c r="M18" s="30">
        <f t="shared" si="9"/>
        <v>27.9</v>
      </c>
      <c r="N18" s="30">
        <f>N12+N15</f>
        <v>14.6</v>
      </c>
      <c r="O18" s="30">
        <f t="shared" si="10"/>
        <v>6.5</v>
      </c>
      <c r="P18" s="30">
        <f t="shared" si="10"/>
        <v>2.9</v>
      </c>
      <c r="Q18" s="30">
        <f t="shared" si="10"/>
        <v>18.5</v>
      </c>
      <c r="R18" s="33">
        <f t="shared" si="6"/>
        <v>9.3999999999999986</v>
      </c>
      <c r="S18" s="33">
        <f t="shared" si="0"/>
        <v>0</v>
      </c>
      <c r="T18" s="33">
        <f t="shared" si="1"/>
        <v>0.79999999999999993</v>
      </c>
      <c r="U18" s="33">
        <f t="shared" si="2"/>
        <v>0</v>
      </c>
      <c r="V18" s="33">
        <f t="shared" si="3"/>
        <v>13.299999999999999</v>
      </c>
      <c r="W18" s="33">
        <f t="shared" si="4"/>
        <v>0</v>
      </c>
    </row>
    <row r="19" spans="1:23" ht="23.25" customHeight="1" x14ac:dyDescent="0.25">
      <c r="A19" s="133"/>
      <c r="B19" s="35" t="s">
        <v>53</v>
      </c>
      <c r="C19" s="35">
        <v>209</v>
      </c>
      <c r="D19" s="30">
        <f>D13+D16</f>
        <v>63.6</v>
      </c>
      <c r="E19" s="30">
        <f>E13+E16</f>
        <v>41.5</v>
      </c>
      <c r="F19" s="30">
        <f>F13+F16</f>
        <v>36.200000000000003</v>
      </c>
      <c r="G19" s="30">
        <f>G13+G16</f>
        <v>26.2</v>
      </c>
      <c r="H19" s="30">
        <f>H13+H16</f>
        <v>34.5</v>
      </c>
      <c r="I19" s="30">
        <f t="shared" si="8"/>
        <v>1.7</v>
      </c>
      <c r="J19" s="30">
        <f t="shared" si="8"/>
        <v>1.4</v>
      </c>
      <c r="K19" s="30">
        <f>K13+K16</f>
        <v>0.6</v>
      </c>
      <c r="L19" s="30">
        <f t="shared" si="9"/>
        <v>1.4</v>
      </c>
      <c r="M19" s="30">
        <f t="shared" si="9"/>
        <v>26</v>
      </c>
      <c r="N19" s="30">
        <f>N13+N16</f>
        <v>14.7</v>
      </c>
      <c r="O19" s="30">
        <f t="shared" si="10"/>
        <v>6.8000000000000007</v>
      </c>
      <c r="P19" s="30">
        <f t="shared" si="10"/>
        <v>3.2</v>
      </c>
      <c r="Q19" s="30">
        <f t="shared" si="10"/>
        <v>16</v>
      </c>
      <c r="R19" s="33">
        <f t="shared" si="6"/>
        <v>10.000000000000004</v>
      </c>
      <c r="S19" s="33">
        <f t="shared" si="0"/>
        <v>0</v>
      </c>
      <c r="T19" s="33">
        <f t="shared" si="1"/>
        <v>0.79999999999999993</v>
      </c>
      <c r="U19" s="33">
        <f t="shared" si="2"/>
        <v>0</v>
      </c>
      <c r="V19" s="33">
        <f t="shared" si="3"/>
        <v>11.3</v>
      </c>
      <c r="W19" s="33">
        <f t="shared" si="4"/>
        <v>0</v>
      </c>
    </row>
    <row r="20" spans="1:23" ht="30" customHeight="1" x14ac:dyDescent="0.25">
      <c r="A20" s="132" t="s">
        <v>122</v>
      </c>
      <c r="B20" s="35" t="s">
        <v>51</v>
      </c>
      <c r="C20" s="35">
        <v>210</v>
      </c>
      <c r="D20" s="29"/>
      <c r="E20" s="29" t="s">
        <v>33</v>
      </c>
      <c r="F20" s="29"/>
      <c r="G20" s="29" t="s">
        <v>33</v>
      </c>
      <c r="H20" s="29"/>
      <c r="I20" s="29"/>
      <c r="J20" s="29"/>
      <c r="K20" s="29" t="s">
        <v>33</v>
      </c>
      <c r="L20" s="29"/>
      <c r="M20" s="29"/>
      <c r="N20" s="29" t="s">
        <v>33</v>
      </c>
      <c r="O20" s="29"/>
      <c r="P20" s="29"/>
      <c r="Q20" s="29"/>
      <c r="R20" s="33" t="e">
        <f t="shared" si="6"/>
        <v>#VALUE!</v>
      </c>
      <c r="S20" s="33">
        <f t="shared" si="0"/>
        <v>0</v>
      </c>
      <c r="T20" s="33" t="e">
        <f t="shared" si="1"/>
        <v>#VALUE!</v>
      </c>
      <c r="U20" s="33">
        <f t="shared" si="2"/>
        <v>0</v>
      </c>
      <c r="V20" s="33" t="e">
        <f t="shared" si="3"/>
        <v>#VALUE!</v>
      </c>
      <c r="W20" s="33">
        <f t="shared" si="4"/>
        <v>0</v>
      </c>
    </row>
    <row r="21" spans="1:23" ht="25.5" customHeight="1" x14ac:dyDescent="0.25">
      <c r="A21" s="132"/>
      <c r="B21" s="35" t="s">
        <v>52</v>
      </c>
      <c r="C21" s="35">
        <v>211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3">
        <f t="shared" si="6"/>
        <v>0</v>
      </c>
      <c r="S21" s="33">
        <f t="shared" si="0"/>
        <v>0</v>
      </c>
      <c r="T21" s="33">
        <f t="shared" si="1"/>
        <v>0</v>
      </c>
      <c r="U21" s="33">
        <f t="shared" si="2"/>
        <v>0</v>
      </c>
      <c r="V21" s="33">
        <f t="shared" si="3"/>
        <v>0</v>
      </c>
      <c r="W21" s="33">
        <f t="shared" si="4"/>
        <v>0</v>
      </c>
    </row>
    <row r="22" spans="1:23" ht="25.5" customHeight="1" x14ac:dyDescent="0.25">
      <c r="A22" s="132"/>
      <c r="B22" s="35" t="s">
        <v>53</v>
      </c>
      <c r="C22" s="35">
        <v>212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3">
        <f t="shared" si="6"/>
        <v>0</v>
      </c>
      <c r="S22" s="33">
        <f t="shared" si="0"/>
        <v>0</v>
      </c>
      <c r="T22" s="33">
        <f t="shared" si="1"/>
        <v>0</v>
      </c>
      <c r="U22" s="33">
        <f t="shared" si="2"/>
        <v>0</v>
      </c>
      <c r="V22" s="33">
        <f t="shared" si="3"/>
        <v>0</v>
      </c>
      <c r="W22" s="33">
        <f t="shared" si="4"/>
        <v>0</v>
      </c>
    </row>
    <row r="23" spans="1:23" ht="26.25" customHeight="1" x14ac:dyDescent="0.25">
      <c r="A23" s="133" t="s">
        <v>123</v>
      </c>
      <c r="B23" s="35" t="s">
        <v>51</v>
      </c>
      <c r="C23" s="35">
        <v>213</v>
      </c>
      <c r="D23" s="30">
        <f>F23+J23+M23</f>
        <v>68.400000000000006</v>
      </c>
      <c r="E23" s="29" t="s">
        <v>33</v>
      </c>
      <c r="F23" s="30">
        <f>F17+F20</f>
        <v>37</v>
      </c>
      <c r="G23" s="29" t="s">
        <v>33</v>
      </c>
      <c r="H23" s="30">
        <f t="shared" ref="H23:J25" si="11">H17+H20</f>
        <v>35.599999999999994</v>
      </c>
      <c r="I23" s="30">
        <f t="shared" si="11"/>
        <v>1.4</v>
      </c>
      <c r="J23" s="30">
        <f t="shared" si="11"/>
        <v>1.4</v>
      </c>
      <c r="K23" s="29" t="s">
        <v>33</v>
      </c>
      <c r="L23" s="30">
        <f t="shared" ref="L23:M25" si="12">L17+L20</f>
        <v>1.4</v>
      </c>
      <c r="M23" s="30">
        <f t="shared" si="12"/>
        <v>30</v>
      </c>
      <c r="N23" s="29" t="s">
        <v>33</v>
      </c>
      <c r="O23" s="30">
        <f t="shared" ref="O23:Q25" si="13">O17+O20</f>
        <v>12.700000000000001</v>
      </c>
      <c r="P23" s="30">
        <f t="shared" si="13"/>
        <v>2.8</v>
      </c>
      <c r="Q23" s="30">
        <f t="shared" si="13"/>
        <v>14.5</v>
      </c>
      <c r="R23" s="33" t="e">
        <f t="shared" si="6"/>
        <v>#VALUE!</v>
      </c>
      <c r="S23" s="33">
        <f t="shared" si="0"/>
        <v>0</v>
      </c>
      <c r="T23" s="33" t="e">
        <f t="shared" si="1"/>
        <v>#VALUE!</v>
      </c>
      <c r="U23" s="33">
        <f t="shared" si="2"/>
        <v>0</v>
      </c>
      <c r="V23" s="33" t="e">
        <f t="shared" si="3"/>
        <v>#VALUE!</v>
      </c>
      <c r="W23" s="33">
        <f t="shared" si="4"/>
        <v>0</v>
      </c>
    </row>
    <row r="24" spans="1:23" ht="30" customHeight="1" x14ac:dyDescent="0.25">
      <c r="A24" s="133"/>
      <c r="B24" s="35" t="s">
        <v>52</v>
      </c>
      <c r="C24" s="35">
        <v>214</v>
      </c>
      <c r="D24" s="30">
        <f t="shared" ref="D24:D25" si="14">F24+J24+M24</f>
        <v>66.3</v>
      </c>
      <c r="E24" s="30">
        <f>G24+K24+N24</f>
        <v>42.800000000000004</v>
      </c>
      <c r="F24" s="30">
        <f>F18+F21</f>
        <v>37</v>
      </c>
      <c r="G24" s="30">
        <f>G18+G21</f>
        <v>27.6</v>
      </c>
      <c r="H24" s="30">
        <f t="shared" si="11"/>
        <v>35.300000000000004</v>
      </c>
      <c r="I24" s="30">
        <f t="shared" si="11"/>
        <v>1.7</v>
      </c>
      <c r="J24" s="30">
        <f t="shared" si="11"/>
        <v>1.4</v>
      </c>
      <c r="K24" s="30">
        <f>K18+K21</f>
        <v>0.6</v>
      </c>
      <c r="L24" s="30">
        <f t="shared" si="12"/>
        <v>1.4</v>
      </c>
      <c r="M24" s="30">
        <f t="shared" si="12"/>
        <v>27.9</v>
      </c>
      <c r="N24" s="30">
        <f>N18+N21</f>
        <v>14.6</v>
      </c>
      <c r="O24" s="30">
        <f t="shared" si="13"/>
        <v>6.5</v>
      </c>
      <c r="P24" s="30">
        <f t="shared" si="13"/>
        <v>2.9</v>
      </c>
      <c r="Q24" s="30">
        <f t="shared" si="13"/>
        <v>18.5</v>
      </c>
      <c r="R24" s="33">
        <f t="shared" si="6"/>
        <v>9.3999999999999986</v>
      </c>
      <c r="S24" s="33">
        <f t="shared" si="0"/>
        <v>0</v>
      </c>
      <c r="T24" s="33">
        <f t="shared" si="1"/>
        <v>0.79999999999999993</v>
      </c>
      <c r="U24" s="33">
        <f t="shared" si="2"/>
        <v>0</v>
      </c>
      <c r="V24" s="33">
        <f t="shared" si="3"/>
        <v>13.299999999999999</v>
      </c>
      <c r="W24" s="33">
        <f t="shared" si="4"/>
        <v>0</v>
      </c>
    </row>
    <row r="25" spans="1:23" ht="30.75" customHeight="1" x14ac:dyDescent="0.25">
      <c r="A25" s="133"/>
      <c r="B25" s="35" t="s">
        <v>53</v>
      </c>
      <c r="C25" s="35">
        <v>215</v>
      </c>
      <c r="D25" s="30">
        <f t="shared" si="14"/>
        <v>63.6</v>
      </c>
      <c r="E25" s="30">
        <f>G25+K25+N25</f>
        <v>41.5</v>
      </c>
      <c r="F25" s="30">
        <f>F19+F22</f>
        <v>36.200000000000003</v>
      </c>
      <c r="G25" s="30">
        <f>G19+G22</f>
        <v>26.2</v>
      </c>
      <c r="H25" s="30">
        <f t="shared" si="11"/>
        <v>34.5</v>
      </c>
      <c r="I25" s="30">
        <f t="shared" si="11"/>
        <v>1.7</v>
      </c>
      <c r="J25" s="30">
        <f t="shared" si="11"/>
        <v>1.4</v>
      </c>
      <c r="K25" s="30">
        <f>K19+K22</f>
        <v>0.6</v>
      </c>
      <c r="L25" s="30">
        <f t="shared" si="12"/>
        <v>1.4</v>
      </c>
      <c r="M25" s="30">
        <f t="shared" si="12"/>
        <v>26</v>
      </c>
      <c r="N25" s="30">
        <f>N19+N22</f>
        <v>14.7</v>
      </c>
      <c r="O25" s="30">
        <f t="shared" si="13"/>
        <v>6.8000000000000007</v>
      </c>
      <c r="P25" s="30">
        <f t="shared" si="13"/>
        <v>3.2</v>
      </c>
      <c r="Q25" s="30">
        <f t="shared" si="13"/>
        <v>16</v>
      </c>
      <c r="R25" s="33">
        <f t="shared" si="6"/>
        <v>10.000000000000004</v>
      </c>
      <c r="S25" s="33">
        <f t="shared" si="0"/>
        <v>0</v>
      </c>
      <c r="T25" s="33">
        <f t="shared" si="1"/>
        <v>0.79999999999999993</v>
      </c>
      <c r="U25" s="33">
        <f t="shared" si="2"/>
        <v>0</v>
      </c>
      <c r="V25" s="33">
        <f t="shared" si="3"/>
        <v>11.3</v>
      </c>
      <c r="W25" s="33">
        <f>M25-(O25+P25+Q25)</f>
        <v>0</v>
      </c>
    </row>
    <row r="26" spans="1:23" ht="28.5" customHeight="1" x14ac:dyDescent="0.25">
      <c r="A26" s="132" t="s">
        <v>62</v>
      </c>
      <c r="B26" s="35" t="s">
        <v>51</v>
      </c>
      <c r="C26" s="35">
        <v>216</v>
      </c>
      <c r="D26" s="30">
        <f>F26+J26+M26</f>
        <v>0</v>
      </c>
      <c r="E26" s="29" t="s">
        <v>33</v>
      </c>
      <c r="F26" s="29"/>
      <c r="G26" s="29" t="s">
        <v>33</v>
      </c>
      <c r="H26" s="29"/>
      <c r="I26" s="29"/>
      <c r="J26" s="29"/>
      <c r="K26" s="29" t="s">
        <v>33</v>
      </c>
      <c r="L26" s="29"/>
      <c r="M26" s="29"/>
      <c r="N26" s="29" t="s">
        <v>33</v>
      </c>
      <c r="O26" s="29"/>
      <c r="P26" s="29"/>
      <c r="Q26" s="29"/>
      <c r="R26" s="33" t="e">
        <f>F26-G26</f>
        <v>#VALUE!</v>
      </c>
      <c r="S26" s="33">
        <f t="shared" si="0"/>
        <v>0</v>
      </c>
      <c r="T26" s="33" t="e">
        <f t="shared" si="1"/>
        <v>#VALUE!</v>
      </c>
      <c r="U26" s="33">
        <f t="shared" si="2"/>
        <v>0</v>
      </c>
      <c r="V26" s="33" t="e">
        <f t="shared" si="3"/>
        <v>#VALUE!</v>
      </c>
      <c r="W26" s="33">
        <f t="shared" si="4"/>
        <v>0</v>
      </c>
    </row>
    <row r="27" spans="1:23" ht="30" customHeight="1" x14ac:dyDescent="0.25">
      <c r="A27" s="132"/>
      <c r="B27" s="35" t="s">
        <v>52</v>
      </c>
      <c r="C27" s="35">
        <v>217</v>
      </c>
      <c r="D27" s="30">
        <f t="shared" ref="D27:D28" si="15">F27+J27+M27</f>
        <v>0</v>
      </c>
      <c r="E27" s="30">
        <f>G27+K27+N27</f>
        <v>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3">
        <f t="shared" si="6"/>
        <v>0</v>
      </c>
      <c r="S27" s="33">
        <f t="shared" si="0"/>
        <v>0</v>
      </c>
      <c r="T27" s="33">
        <f t="shared" si="1"/>
        <v>0</v>
      </c>
      <c r="U27" s="33">
        <f t="shared" si="2"/>
        <v>0</v>
      </c>
      <c r="V27" s="33">
        <f t="shared" si="3"/>
        <v>0</v>
      </c>
      <c r="W27" s="33">
        <f t="shared" si="4"/>
        <v>0</v>
      </c>
    </row>
    <row r="28" spans="1:23" ht="27" customHeight="1" x14ac:dyDescent="0.25">
      <c r="A28" s="132"/>
      <c r="B28" s="35" t="s">
        <v>53</v>
      </c>
      <c r="C28" s="35">
        <v>218</v>
      </c>
      <c r="D28" s="30">
        <f t="shared" si="15"/>
        <v>0</v>
      </c>
      <c r="E28" s="30">
        <f>G28+K28+N28</f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3">
        <f t="shared" si="6"/>
        <v>0</v>
      </c>
      <c r="S28" s="33">
        <f t="shared" si="0"/>
        <v>0</v>
      </c>
      <c r="T28" s="33">
        <f t="shared" si="1"/>
        <v>0</v>
      </c>
      <c r="U28" s="33">
        <f t="shared" si="2"/>
        <v>0</v>
      </c>
      <c r="V28" s="33">
        <f t="shared" si="3"/>
        <v>0</v>
      </c>
      <c r="W28" s="33">
        <f t="shared" si="4"/>
        <v>0</v>
      </c>
    </row>
    <row r="29" spans="1:23" ht="75" customHeight="1" x14ac:dyDescent="0.25">
      <c r="A29" s="35" t="s">
        <v>124</v>
      </c>
      <c r="B29" s="35" t="s">
        <v>53</v>
      </c>
      <c r="C29" s="35">
        <v>219</v>
      </c>
      <c r="D29" s="30">
        <f>F29+J29+M29</f>
        <v>1.3</v>
      </c>
      <c r="E29" s="30">
        <f>G29+K29+N29</f>
        <v>0.7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1.3</v>
      </c>
      <c r="N29" s="29">
        <v>0.7</v>
      </c>
      <c r="O29" s="29">
        <v>0.5</v>
      </c>
      <c r="P29" s="29">
        <v>0</v>
      </c>
      <c r="Q29" s="29">
        <v>0.8</v>
      </c>
      <c r="R29" s="33">
        <f t="shared" si="6"/>
        <v>0</v>
      </c>
      <c r="S29" s="33">
        <f t="shared" si="0"/>
        <v>0</v>
      </c>
      <c r="T29" s="33">
        <f t="shared" si="1"/>
        <v>0</v>
      </c>
      <c r="U29" s="33">
        <f t="shared" si="2"/>
        <v>0</v>
      </c>
      <c r="V29" s="33">
        <f t="shared" si="3"/>
        <v>0.60000000000000009</v>
      </c>
      <c r="W29" s="33">
        <f t="shared" si="4"/>
        <v>0</v>
      </c>
    </row>
    <row r="30" spans="1:23" ht="21.75" customHeight="1" x14ac:dyDescent="0.2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23" ht="15" customHeight="1" x14ac:dyDescent="0.25">
      <c r="K31" s="10"/>
      <c r="L31" s="134"/>
      <c r="M31" s="134"/>
      <c r="N31" s="134"/>
      <c r="O31" s="134"/>
      <c r="P31" s="134"/>
      <c r="Q31" s="134"/>
    </row>
    <row r="52" spans="12:12" x14ac:dyDescent="0.25">
      <c r="L52" s="66"/>
    </row>
    <row r="53" spans="12:12" x14ac:dyDescent="0.25">
      <c r="L53" s="66"/>
    </row>
  </sheetData>
  <mergeCells count="30">
    <mergeCell ref="D6:D9"/>
    <mergeCell ref="A20:A22"/>
    <mergeCell ref="A23:A25"/>
    <mergeCell ref="L31:Q31"/>
    <mergeCell ref="A26:A28"/>
    <mergeCell ref="A17:A19"/>
    <mergeCell ref="A14:A16"/>
    <mergeCell ref="F8:F9"/>
    <mergeCell ref="G8:G9"/>
    <mergeCell ref="J8:J9"/>
    <mergeCell ref="L8:L9"/>
    <mergeCell ref="K8:K9"/>
    <mergeCell ref="M8:M9"/>
    <mergeCell ref="A30:Q30"/>
    <mergeCell ref="A1:Q1"/>
    <mergeCell ref="A2:Q2"/>
    <mergeCell ref="M3:Q3"/>
    <mergeCell ref="M4:Q4"/>
    <mergeCell ref="A11:A13"/>
    <mergeCell ref="A6:A9"/>
    <mergeCell ref="F6:Q6"/>
    <mergeCell ref="F7:I7"/>
    <mergeCell ref="J7:L7"/>
    <mergeCell ref="M7:Q7"/>
    <mergeCell ref="H8:I8"/>
    <mergeCell ref="O8:Q8"/>
    <mergeCell ref="B6:B9"/>
    <mergeCell ref="C6:C9"/>
    <mergeCell ref="E6:E9"/>
    <mergeCell ref="N8:N9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70" orientation="landscape" r:id="rId1"/>
  <rowBreaks count="1" manualBreakCount="1">
    <brk id="3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9"/>
  <sheetViews>
    <sheetView view="pageBreakPreview" zoomScale="80" zoomScaleSheetLayoutView="80" workbookViewId="0">
      <selection activeCell="V12" sqref="V12"/>
    </sheetView>
  </sheetViews>
  <sheetFormatPr defaultRowHeight="15" x14ac:dyDescent="0.25"/>
  <cols>
    <col min="1" max="1" width="38.85546875" style="9" customWidth="1"/>
    <col min="2" max="2" width="9.140625" style="9"/>
    <col min="3" max="3" width="10.85546875" style="9" customWidth="1"/>
    <col min="4" max="4" width="11.140625" style="9" customWidth="1"/>
    <col min="5" max="5" width="7.5703125" style="9" customWidth="1"/>
    <col min="6" max="6" width="10.7109375" style="9" customWidth="1"/>
    <col min="7" max="7" width="8.140625" style="9" customWidth="1"/>
    <col min="8" max="8" width="11.140625" style="9" customWidth="1"/>
    <col min="9" max="9" width="7.85546875" style="9" customWidth="1"/>
    <col min="10" max="10" width="11.42578125" style="9" customWidth="1"/>
    <col min="11" max="11" width="12.140625" style="9" customWidth="1"/>
    <col min="12" max="12" width="13.140625" style="9" customWidth="1"/>
    <col min="13" max="13" width="14.85546875" style="9" customWidth="1"/>
    <col min="14" max="16384" width="9.140625" style="9"/>
  </cols>
  <sheetData>
    <row r="1" spans="1:27" x14ac:dyDescent="0.2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27" x14ac:dyDescent="0.2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27" ht="1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7" ht="15" customHeight="1" x14ac:dyDescent="0.25">
      <c r="A4" s="1"/>
      <c r="B4" s="1"/>
      <c r="C4" s="1"/>
      <c r="D4" s="1"/>
      <c r="E4" s="1"/>
      <c r="F4" s="1"/>
      <c r="G4" s="1"/>
      <c r="H4" s="1"/>
      <c r="I4" s="137" t="s">
        <v>163</v>
      </c>
      <c r="J4" s="137"/>
      <c r="K4" s="137"/>
      <c r="L4" s="137"/>
      <c r="M4" s="137"/>
    </row>
    <row r="5" spans="1:27" x14ac:dyDescent="0.25">
      <c r="A5" s="52"/>
      <c r="B5" s="1"/>
      <c r="C5" s="1"/>
      <c r="D5" s="1"/>
      <c r="E5" s="1"/>
      <c r="F5" s="1"/>
      <c r="G5" s="1"/>
      <c r="I5" s="137" t="s">
        <v>164</v>
      </c>
      <c r="J5" s="137"/>
      <c r="K5" s="137"/>
      <c r="L5" s="137"/>
      <c r="M5" s="137"/>
    </row>
    <row r="6" spans="1:27" x14ac:dyDescent="0.25">
      <c r="A6" s="52"/>
      <c r="B6" s="1"/>
      <c r="C6" s="1"/>
      <c r="D6" s="1"/>
      <c r="E6" s="1"/>
      <c r="F6" s="1"/>
      <c r="G6" s="1"/>
      <c r="I6" s="139" t="s">
        <v>155</v>
      </c>
      <c r="J6" s="139"/>
      <c r="K6" s="139"/>
      <c r="L6" s="139"/>
      <c r="M6" s="139"/>
    </row>
    <row r="7" spans="1:27" x14ac:dyDescent="0.25">
      <c r="A7" s="108" t="s">
        <v>70</v>
      </c>
      <c r="B7" s="108" t="s">
        <v>24</v>
      </c>
      <c r="C7" s="108" t="s">
        <v>64</v>
      </c>
      <c r="D7" s="108"/>
      <c r="E7" s="108"/>
      <c r="F7" s="108"/>
      <c r="G7" s="108"/>
      <c r="H7" s="108"/>
      <c r="I7" s="108"/>
      <c r="J7" s="108"/>
      <c r="K7" s="108" t="s">
        <v>65</v>
      </c>
      <c r="L7" s="108"/>
      <c r="M7" s="108"/>
    </row>
    <row r="8" spans="1:27" ht="39" customHeight="1" x14ac:dyDescent="0.25">
      <c r="A8" s="108"/>
      <c r="B8" s="108"/>
      <c r="C8" s="108" t="s">
        <v>71</v>
      </c>
      <c r="D8" s="108"/>
      <c r="E8" s="108" t="s">
        <v>72</v>
      </c>
      <c r="F8" s="108"/>
      <c r="G8" s="108" t="s">
        <v>73</v>
      </c>
      <c r="H8" s="108"/>
      <c r="I8" s="108" t="s">
        <v>72</v>
      </c>
      <c r="J8" s="108"/>
      <c r="K8" s="108" t="s">
        <v>74</v>
      </c>
      <c r="L8" s="108" t="s">
        <v>75</v>
      </c>
      <c r="M8" s="108" t="s">
        <v>76</v>
      </c>
    </row>
    <row r="9" spans="1:27" ht="51" x14ac:dyDescent="0.25">
      <c r="A9" s="108"/>
      <c r="B9" s="108"/>
      <c r="C9" s="53" t="s">
        <v>26</v>
      </c>
      <c r="D9" s="53" t="s">
        <v>160</v>
      </c>
      <c r="E9" s="53" t="s">
        <v>26</v>
      </c>
      <c r="F9" s="53" t="s">
        <v>160</v>
      </c>
      <c r="G9" s="53" t="s">
        <v>26</v>
      </c>
      <c r="H9" s="53" t="s">
        <v>160</v>
      </c>
      <c r="I9" s="53" t="s">
        <v>26</v>
      </c>
      <c r="J9" s="53" t="s">
        <v>160</v>
      </c>
      <c r="K9" s="108"/>
      <c r="L9" s="108"/>
      <c r="M9" s="108"/>
    </row>
    <row r="10" spans="1:27" x14ac:dyDescent="0.25">
      <c r="A10" s="53" t="s">
        <v>31</v>
      </c>
      <c r="B10" s="53" t="s">
        <v>32</v>
      </c>
      <c r="C10" s="53">
        <v>1</v>
      </c>
      <c r="D10" s="53">
        <v>2</v>
      </c>
      <c r="E10" s="53">
        <v>3</v>
      </c>
      <c r="F10" s="53">
        <v>4</v>
      </c>
      <c r="G10" s="53">
        <v>5</v>
      </c>
      <c r="H10" s="53">
        <v>6</v>
      </c>
      <c r="I10" s="53">
        <v>7</v>
      </c>
      <c r="J10" s="53">
        <v>8</v>
      </c>
      <c r="K10" s="53">
        <v>9</v>
      </c>
      <c r="L10" s="58">
        <v>10</v>
      </c>
      <c r="M10" s="58">
        <v>11</v>
      </c>
      <c r="N10" s="61">
        <v>1</v>
      </c>
      <c r="O10" s="32">
        <v>1</v>
      </c>
      <c r="P10" s="32">
        <v>3</v>
      </c>
      <c r="Q10" s="32">
        <v>1</v>
      </c>
      <c r="R10" s="32">
        <v>2</v>
      </c>
      <c r="S10" s="32">
        <v>3</v>
      </c>
      <c r="T10" s="32">
        <v>4</v>
      </c>
      <c r="U10" s="32">
        <v>5</v>
      </c>
      <c r="V10" s="32">
        <v>6</v>
      </c>
      <c r="W10" s="32">
        <v>7</v>
      </c>
      <c r="X10" s="32">
        <v>8</v>
      </c>
      <c r="Y10" s="32">
        <v>9</v>
      </c>
      <c r="Z10" s="32">
        <v>10</v>
      </c>
      <c r="AA10" s="32">
        <v>11</v>
      </c>
    </row>
    <row r="11" spans="1:27" ht="21.75" customHeight="1" x14ac:dyDescent="0.25">
      <c r="A11" s="44" t="s">
        <v>111</v>
      </c>
      <c r="B11" s="53">
        <v>301</v>
      </c>
      <c r="C11" s="54">
        <f>C14+C17+C20+C21+C24</f>
        <v>66.3</v>
      </c>
      <c r="D11" s="54">
        <f t="shared" ref="D11:M11" si="0">D14+D17+D20+D21+D24</f>
        <v>37</v>
      </c>
      <c r="E11" s="54">
        <f t="shared" si="0"/>
        <v>42.800000000000004</v>
      </c>
      <c r="F11" s="54">
        <f t="shared" si="0"/>
        <v>27.6</v>
      </c>
      <c r="G11" s="54">
        <f t="shared" si="0"/>
        <v>63.6</v>
      </c>
      <c r="H11" s="54">
        <f>H14+H17+H20+H21+H24</f>
        <v>35.300000000000004</v>
      </c>
      <c r="I11" s="54">
        <f>I14+I17+I20+I21+I24</f>
        <v>41.5</v>
      </c>
      <c r="J11" s="54">
        <f>J14+J17+J20+J21+J24</f>
        <v>27.200000000000003</v>
      </c>
      <c r="K11" s="54">
        <f t="shared" si="0"/>
        <v>0</v>
      </c>
      <c r="L11" s="54">
        <f t="shared" si="0"/>
        <v>0</v>
      </c>
      <c r="M11" s="54">
        <f t="shared" si="0"/>
        <v>1.3</v>
      </c>
      <c r="N11" s="62">
        <f>C11-D11</f>
        <v>29.299999999999997</v>
      </c>
      <c r="O11" s="33">
        <f>C11-E11</f>
        <v>23.499999999999993</v>
      </c>
      <c r="P11" s="33">
        <f>E11-F11</f>
        <v>15.200000000000003</v>
      </c>
      <c r="Q11" s="59">
        <f>C11-' II'!D24</f>
        <v>0</v>
      </c>
      <c r="R11" s="59">
        <f>D11-' II'!F24</f>
        <v>0</v>
      </c>
      <c r="S11" s="59">
        <f>E11-' II'!E24</f>
        <v>0</v>
      </c>
      <c r="T11" s="59">
        <f>F11-' II'!G24</f>
        <v>0</v>
      </c>
      <c r="U11" s="59">
        <f>G11-(' II'!D25-I!G15)</f>
        <v>63.6</v>
      </c>
      <c r="V11" s="59">
        <f>H11-(' II'!F25-I!I15)</f>
        <v>34.4</v>
      </c>
      <c r="W11" s="59">
        <f>I11-(' II'!E25-I!H15)</f>
        <v>41.5</v>
      </c>
      <c r="X11" s="59">
        <f>J11-(' II'!G25-I!J15)</f>
        <v>28.200000000000003</v>
      </c>
      <c r="Y11" s="59"/>
      <c r="Z11" s="59">
        <f>L11-(' II'!D28-I!G18)</f>
        <v>0</v>
      </c>
      <c r="AA11" s="59">
        <f>M11-(' II'!D29-I!G19)</f>
        <v>1.3</v>
      </c>
    </row>
    <row r="12" spans="1:27" ht="25.5" x14ac:dyDescent="0.25">
      <c r="A12" s="53" t="s">
        <v>77</v>
      </c>
      <c r="B12" s="53">
        <v>302</v>
      </c>
      <c r="C12" s="54">
        <f t="shared" ref="C12:M12" si="1">C15+C18+C20+C21+C25</f>
        <v>66.099999999999994</v>
      </c>
      <c r="D12" s="54">
        <f t="shared" si="1"/>
        <v>37</v>
      </c>
      <c r="E12" s="54">
        <f t="shared" si="1"/>
        <v>42.7</v>
      </c>
      <c r="F12" s="54">
        <f t="shared" si="1"/>
        <v>27.6</v>
      </c>
      <c r="G12" s="54">
        <f t="shared" si="1"/>
        <v>63.5</v>
      </c>
      <c r="H12" s="54">
        <f t="shared" si="1"/>
        <v>35.300000000000004</v>
      </c>
      <c r="I12" s="54">
        <f t="shared" si="1"/>
        <v>41.5</v>
      </c>
      <c r="J12" s="54">
        <f t="shared" si="1"/>
        <v>27.200000000000003</v>
      </c>
      <c r="K12" s="54">
        <f t="shared" si="1"/>
        <v>0</v>
      </c>
      <c r="L12" s="30">
        <f t="shared" si="1"/>
        <v>0</v>
      </c>
      <c r="M12" s="30">
        <f t="shared" si="1"/>
        <v>1.2</v>
      </c>
      <c r="O12" s="32"/>
    </row>
    <row r="13" spans="1:27" x14ac:dyDescent="0.25">
      <c r="A13" s="53" t="s">
        <v>66</v>
      </c>
      <c r="B13" s="53">
        <v>303</v>
      </c>
      <c r="C13" s="54">
        <f>C16+C19+C26</f>
        <v>0.2</v>
      </c>
      <c r="D13" s="54">
        <f t="shared" ref="D13:M13" si="2">D16+D19+D26</f>
        <v>0</v>
      </c>
      <c r="E13" s="54">
        <f t="shared" si="2"/>
        <v>0.1</v>
      </c>
      <c r="F13" s="54">
        <f t="shared" si="2"/>
        <v>0</v>
      </c>
      <c r="G13" s="54">
        <f t="shared" si="2"/>
        <v>0.1</v>
      </c>
      <c r="H13" s="54">
        <f t="shared" si="2"/>
        <v>0</v>
      </c>
      <c r="I13" s="54">
        <f t="shared" si="2"/>
        <v>0</v>
      </c>
      <c r="J13" s="54">
        <f t="shared" si="2"/>
        <v>0</v>
      </c>
      <c r="K13" s="54">
        <f t="shared" si="2"/>
        <v>0</v>
      </c>
      <c r="L13" s="30">
        <f t="shared" si="2"/>
        <v>0</v>
      </c>
      <c r="M13" s="30">
        <f t="shared" si="2"/>
        <v>0.1</v>
      </c>
    </row>
    <row r="14" spans="1:27" ht="64.5" customHeight="1" x14ac:dyDescent="0.25">
      <c r="A14" s="53" t="s">
        <v>112</v>
      </c>
      <c r="B14" s="53">
        <v>304</v>
      </c>
      <c r="C14" s="117">
        <v>55.1</v>
      </c>
      <c r="D14" s="71">
        <v>27.3</v>
      </c>
      <c r="E14" s="55">
        <v>35</v>
      </c>
      <c r="F14" s="55">
        <v>20.399999999999999</v>
      </c>
      <c r="G14" s="55">
        <v>52.8</v>
      </c>
      <c r="H14" s="55">
        <v>26</v>
      </c>
      <c r="I14" s="55">
        <v>33.6</v>
      </c>
      <c r="J14" s="55">
        <v>19.8</v>
      </c>
      <c r="K14" s="55"/>
      <c r="L14" s="55"/>
      <c r="M14" s="55">
        <v>1</v>
      </c>
    </row>
    <row r="15" spans="1:27" ht="25.5" x14ac:dyDescent="0.25">
      <c r="A15" s="53" t="s">
        <v>78</v>
      </c>
      <c r="B15" s="53">
        <v>305</v>
      </c>
      <c r="C15" s="76">
        <v>55.1</v>
      </c>
      <c r="D15" s="76">
        <v>27.3</v>
      </c>
      <c r="E15" s="76">
        <v>35</v>
      </c>
      <c r="F15" s="76">
        <v>20.399999999999999</v>
      </c>
      <c r="G15" s="76">
        <v>52.8</v>
      </c>
      <c r="H15" s="76">
        <v>26</v>
      </c>
      <c r="I15" s="76">
        <v>33.6</v>
      </c>
      <c r="J15" s="76">
        <v>19.8</v>
      </c>
      <c r="K15" s="55"/>
      <c r="L15" s="31"/>
      <c r="M15" s="31">
        <v>1</v>
      </c>
    </row>
    <row r="16" spans="1:27" x14ac:dyDescent="0.25">
      <c r="A16" s="53" t="s">
        <v>67</v>
      </c>
      <c r="B16" s="53">
        <v>306</v>
      </c>
      <c r="C16" s="55"/>
      <c r="D16" s="71"/>
      <c r="E16" s="55"/>
      <c r="F16" s="55"/>
      <c r="G16" s="55"/>
      <c r="H16" s="55"/>
      <c r="I16" s="55"/>
      <c r="J16" s="55"/>
      <c r="K16" s="55"/>
      <c r="L16" s="31"/>
      <c r="M16" s="31"/>
    </row>
    <row r="17" spans="1:13" ht="43.5" customHeight="1" x14ac:dyDescent="0.25">
      <c r="A17" s="53" t="s">
        <v>113</v>
      </c>
      <c r="B17" s="53">
        <v>307</v>
      </c>
      <c r="C17" s="55"/>
      <c r="D17" s="71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25.5" x14ac:dyDescent="0.25">
      <c r="A18" s="53" t="s">
        <v>107</v>
      </c>
      <c r="B18" s="53">
        <v>308</v>
      </c>
      <c r="C18" s="55"/>
      <c r="D18" s="71"/>
      <c r="E18" s="55"/>
      <c r="F18" s="55"/>
      <c r="G18" s="55"/>
      <c r="H18" s="55"/>
      <c r="I18" s="55"/>
      <c r="J18" s="55"/>
      <c r="K18" s="55"/>
      <c r="L18" s="31"/>
      <c r="M18" s="31"/>
    </row>
    <row r="19" spans="1:13" x14ac:dyDescent="0.25">
      <c r="A19" s="53" t="s">
        <v>68</v>
      </c>
      <c r="B19" s="53">
        <v>309</v>
      </c>
      <c r="C19" s="55"/>
      <c r="D19" s="71"/>
      <c r="E19" s="55"/>
      <c r="F19" s="55"/>
      <c r="G19" s="55"/>
      <c r="H19" s="55"/>
      <c r="I19" s="55"/>
      <c r="J19" s="55"/>
      <c r="K19" s="55"/>
      <c r="L19" s="31"/>
      <c r="M19" s="31"/>
    </row>
    <row r="20" spans="1:13" ht="28.5" customHeight="1" x14ac:dyDescent="0.25">
      <c r="A20" s="53" t="s">
        <v>79</v>
      </c>
      <c r="B20" s="53">
        <v>310</v>
      </c>
      <c r="C20" s="55"/>
      <c r="D20" s="71"/>
      <c r="E20" s="55"/>
      <c r="F20" s="55"/>
      <c r="G20" s="55"/>
      <c r="H20" s="55"/>
      <c r="I20" s="55"/>
      <c r="J20" s="55"/>
      <c r="K20" s="55"/>
      <c r="L20" s="31"/>
      <c r="M20" s="31"/>
    </row>
    <row r="21" spans="1:13" ht="51" x14ac:dyDescent="0.25">
      <c r="A21" s="53" t="s">
        <v>82</v>
      </c>
      <c r="B21" s="53">
        <v>311</v>
      </c>
      <c r="C21" s="55">
        <v>10.9</v>
      </c>
      <c r="D21" s="71">
        <v>9.6</v>
      </c>
      <c r="E21" s="55">
        <v>7.6</v>
      </c>
      <c r="F21" s="55">
        <v>7.1</v>
      </c>
      <c r="G21" s="55">
        <v>10.6</v>
      </c>
      <c r="H21" s="55">
        <v>9.1999999999999993</v>
      </c>
      <c r="I21" s="55">
        <v>7.8</v>
      </c>
      <c r="J21" s="55">
        <v>7.3</v>
      </c>
      <c r="K21" s="55"/>
      <c r="L21" s="55"/>
      <c r="M21" s="55">
        <v>0.2</v>
      </c>
    </row>
    <row r="22" spans="1:13" ht="27.75" customHeight="1" x14ac:dyDescent="0.25">
      <c r="A22" s="53" t="s">
        <v>110</v>
      </c>
      <c r="B22" s="53">
        <v>312</v>
      </c>
      <c r="C22" s="76">
        <v>10.9</v>
      </c>
      <c r="D22" s="76">
        <v>9.6</v>
      </c>
      <c r="E22" s="76">
        <v>7.6</v>
      </c>
      <c r="F22" s="76">
        <v>7.1</v>
      </c>
      <c r="G22" s="76">
        <v>10.6</v>
      </c>
      <c r="H22" s="76">
        <v>9.1999999999999993</v>
      </c>
      <c r="I22" s="76">
        <v>7.8</v>
      </c>
      <c r="J22" s="76">
        <v>7.3</v>
      </c>
      <c r="K22" s="55"/>
      <c r="L22" s="55"/>
      <c r="M22" s="55">
        <v>0.2</v>
      </c>
    </row>
    <row r="23" spans="1:13" x14ac:dyDescent="0.25">
      <c r="A23" s="53" t="s">
        <v>81</v>
      </c>
      <c r="B23" s="53">
        <v>313</v>
      </c>
      <c r="C23" s="55"/>
      <c r="D23" s="71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22.5" customHeight="1" x14ac:dyDescent="0.25">
      <c r="A24" s="53" t="s">
        <v>109</v>
      </c>
      <c r="B24" s="53">
        <v>314</v>
      </c>
      <c r="C24" s="26">
        <v>0.3</v>
      </c>
      <c r="D24" s="26">
        <v>0.1</v>
      </c>
      <c r="E24" s="26">
        <v>0.2</v>
      </c>
      <c r="F24" s="26">
        <v>0.1</v>
      </c>
      <c r="G24" s="26">
        <v>0.2</v>
      </c>
      <c r="H24" s="26">
        <v>0.1</v>
      </c>
      <c r="I24" s="26">
        <v>0.1</v>
      </c>
      <c r="J24" s="26">
        <v>0.1</v>
      </c>
      <c r="K24" s="55"/>
      <c r="L24" s="55"/>
      <c r="M24" s="55">
        <v>0.1</v>
      </c>
    </row>
    <row r="25" spans="1:13" ht="25.5" x14ac:dyDescent="0.25">
      <c r="A25" s="53" t="s">
        <v>108</v>
      </c>
      <c r="B25" s="53">
        <v>315</v>
      </c>
      <c r="C25" s="67">
        <v>0.1</v>
      </c>
      <c r="D25" s="67">
        <v>0.1</v>
      </c>
      <c r="E25" s="67">
        <v>0.1</v>
      </c>
      <c r="F25" s="67">
        <v>0.1</v>
      </c>
      <c r="G25" s="67">
        <v>0.1</v>
      </c>
      <c r="H25" s="67">
        <v>0.1</v>
      </c>
      <c r="I25" s="67">
        <v>0.1</v>
      </c>
      <c r="J25" s="67">
        <v>0.1</v>
      </c>
      <c r="K25" s="55"/>
      <c r="L25" s="55"/>
      <c r="M25" s="55"/>
    </row>
    <row r="26" spans="1:13" x14ac:dyDescent="0.25">
      <c r="A26" s="53" t="s">
        <v>83</v>
      </c>
      <c r="B26" s="53">
        <v>316</v>
      </c>
      <c r="C26" s="26">
        <v>0.2</v>
      </c>
      <c r="D26" s="26">
        <v>0</v>
      </c>
      <c r="E26" s="26">
        <v>0.1</v>
      </c>
      <c r="F26" s="26">
        <v>0</v>
      </c>
      <c r="G26" s="26">
        <v>0.1</v>
      </c>
      <c r="H26" s="26">
        <v>0</v>
      </c>
      <c r="I26" s="26">
        <v>0</v>
      </c>
      <c r="J26" s="26">
        <v>0</v>
      </c>
      <c r="K26" s="26"/>
      <c r="L26" s="26"/>
      <c r="M26" s="26">
        <v>0.1</v>
      </c>
    </row>
    <row r="27" spans="1:13" ht="9.7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1.25" customHeight="1" x14ac:dyDescent="0.25">
      <c r="A28" s="63"/>
      <c r="B28" s="63"/>
      <c r="C28" s="63"/>
      <c r="D28" s="63"/>
      <c r="E28" s="63"/>
      <c r="F28" s="63"/>
      <c r="G28" s="63"/>
      <c r="H28" s="63"/>
      <c r="I28" s="138"/>
      <c r="J28" s="138"/>
      <c r="K28" s="138"/>
      <c r="L28" s="138"/>
      <c r="M28" s="138"/>
    </row>
    <row r="29" spans="1:13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mergeCells count="18">
    <mergeCell ref="I28:M28"/>
    <mergeCell ref="I6:M6"/>
    <mergeCell ref="A7:A9"/>
    <mergeCell ref="C8:D8"/>
    <mergeCell ref="E8:F8"/>
    <mergeCell ref="G8:H8"/>
    <mergeCell ref="I8:J8"/>
    <mergeCell ref="K8:K9"/>
    <mergeCell ref="L8:L9"/>
    <mergeCell ref="M8:M9"/>
    <mergeCell ref="C14"/>
    <mergeCell ref="A1:M1"/>
    <mergeCell ref="A2:M2"/>
    <mergeCell ref="I5:M5"/>
    <mergeCell ref="K7:M7"/>
    <mergeCell ref="B7:B9"/>
    <mergeCell ref="C7:J7"/>
    <mergeCell ref="I4:M4"/>
  </mergeCells>
  <printOptions horizontalCentered="1"/>
  <pageMargins left="0.23622047244094491" right="0.23622047244094491" top="0.35433070866141736" bottom="0.23622047244094491" header="0.31496062992125984" footer="0.23622047244094491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view="pageBreakPreview" topLeftCell="A2" zoomScaleSheetLayoutView="100" workbookViewId="0">
      <selection activeCell="D8" sqref="D8"/>
    </sheetView>
  </sheetViews>
  <sheetFormatPr defaultRowHeight="15" x14ac:dyDescent="0.25"/>
  <cols>
    <col min="1" max="1" width="29.42578125" style="9" customWidth="1"/>
    <col min="2" max="3" width="9.140625" style="9"/>
    <col min="4" max="4" width="11.140625" style="9" customWidth="1"/>
    <col min="5" max="5" width="9.140625" style="9"/>
    <col min="6" max="6" width="10.42578125" style="9" customWidth="1"/>
    <col min="7" max="8" width="9.140625" style="9"/>
    <col min="9" max="9" width="10.28515625" style="9" customWidth="1"/>
    <col min="10" max="10" width="11" style="9" customWidth="1"/>
    <col min="11" max="11" width="9.85546875" style="9" customWidth="1"/>
    <col min="12" max="12" width="10.5703125" style="9" customWidth="1"/>
    <col min="13" max="16384" width="9.140625" style="9"/>
  </cols>
  <sheetData>
    <row r="1" spans="1:12" x14ac:dyDescent="0.25">
      <c r="A1" s="105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5">
      <c r="A2" s="105" t="s">
        <v>131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25">
      <c r="A3" s="5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52"/>
      <c r="B4" s="1"/>
      <c r="C4" s="1"/>
      <c r="D4" s="1"/>
      <c r="E4" s="1"/>
      <c r="F4" s="1"/>
      <c r="G4" s="1"/>
      <c r="H4" s="1"/>
      <c r="I4" s="1"/>
      <c r="J4" s="1"/>
      <c r="K4" s="1"/>
      <c r="L4" s="51" t="s">
        <v>156</v>
      </c>
    </row>
    <row r="5" spans="1:12" ht="94.5" customHeight="1" x14ac:dyDescent="0.25">
      <c r="A5" s="109" t="s">
        <v>89</v>
      </c>
      <c r="B5" s="108" t="s">
        <v>24</v>
      </c>
      <c r="C5" s="109" t="s">
        <v>90</v>
      </c>
      <c r="D5" s="109" t="s">
        <v>130</v>
      </c>
      <c r="E5" s="145" t="s">
        <v>132</v>
      </c>
      <c r="F5" s="146"/>
      <c r="G5" s="109" t="s">
        <v>133</v>
      </c>
      <c r="H5" s="108" t="s">
        <v>135</v>
      </c>
      <c r="I5" s="108"/>
      <c r="J5" s="109" t="s">
        <v>91</v>
      </c>
      <c r="K5" s="109" t="s">
        <v>134</v>
      </c>
      <c r="L5" s="109" t="s">
        <v>92</v>
      </c>
    </row>
    <row r="6" spans="1:12" ht="36.75" customHeight="1" x14ac:dyDescent="0.25">
      <c r="A6" s="144"/>
      <c r="B6" s="108"/>
      <c r="C6" s="144"/>
      <c r="D6" s="144"/>
      <c r="E6" s="4" t="s">
        <v>26</v>
      </c>
      <c r="F6" s="4" t="s">
        <v>94</v>
      </c>
      <c r="G6" s="144"/>
      <c r="H6" s="4" t="s">
        <v>85</v>
      </c>
      <c r="I6" s="4" t="s">
        <v>93</v>
      </c>
      <c r="J6" s="144"/>
      <c r="K6" s="144"/>
      <c r="L6" s="144"/>
    </row>
    <row r="7" spans="1:12" x14ac:dyDescent="0.25">
      <c r="A7" s="4" t="s">
        <v>31</v>
      </c>
      <c r="B7" s="4" t="s">
        <v>32</v>
      </c>
      <c r="C7" s="4" t="s">
        <v>49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</row>
    <row r="8" spans="1:12" ht="18.75" customHeight="1" x14ac:dyDescent="0.25">
      <c r="A8" s="108" t="s">
        <v>86</v>
      </c>
      <c r="B8" s="4">
        <v>401</v>
      </c>
      <c r="C8" s="4" t="s">
        <v>87</v>
      </c>
      <c r="D8" s="4">
        <v>138</v>
      </c>
      <c r="E8" s="60">
        <f>E10+E12+E14</f>
        <v>199.8</v>
      </c>
      <c r="F8" s="60">
        <f t="shared" ref="F8:L9" si="0">F10+F12+F14</f>
        <v>0</v>
      </c>
      <c r="G8" s="60">
        <f t="shared" si="0"/>
        <v>199.8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2.9</v>
      </c>
    </row>
    <row r="9" spans="1:12" ht="18.75" customHeight="1" x14ac:dyDescent="0.25">
      <c r="A9" s="108"/>
      <c r="B9" s="4">
        <v>402</v>
      </c>
      <c r="C9" s="4" t="s">
        <v>32</v>
      </c>
      <c r="D9" s="4" t="s">
        <v>33</v>
      </c>
      <c r="E9" s="60">
        <f>E11+E13+E15</f>
        <v>130.30000000000001</v>
      </c>
      <c r="F9" s="60">
        <f t="shared" si="0"/>
        <v>0</v>
      </c>
      <c r="G9" s="60">
        <f t="shared" si="0"/>
        <v>130.30000000000001</v>
      </c>
      <c r="H9" s="60">
        <f t="shared" si="0"/>
        <v>6.6</v>
      </c>
      <c r="I9" s="60">
        <f t="shared" si="0"/>
        <v>1.5</v>
      </c>
      <c r="J9" s="60">
        <f t="shared" si="0"/>
        <v>0</v>
      </c>
      <c r="K9" s="60">
        <f t="shared" si="0"/>
        <v>0</v>
      </c>
      <c r="L9" s="60">
        <f t="shared" si="0"/>
        <v>226.6</v>
      </c>
    </row>
    <row r="10" spans="1:12" ht="46.5" customHeight="1" x14ac:dyDescent="0.25">
      <c r="A10" s="108" t="s">
        <v>114</v>
      </c>
      <c r="B10" s="4">
        <v>403</v>
      </c>
      <c r="C10" s="4" t="s">
        <v>87</v>
      </c>
      <c r="D10" s="4" t="s">
        <v>33</v>
      </c>
      <c r="E10" s="4"/>
      <c r="F10" s="4"/>
      <c r="G10" s="4"/>
      <c r="H10" s="4"/>
      <c r="I10" s="4"/>
      <c r="J10" s="4"/>
      <c r="K10" s="4"/>
      <c r="L10" s="4"/>
    </row>
    <row r="11" spans="1:12" ht="43.5" customHeight="1" x14ac:dyDescent="0.25">
      <c r="A11" s="108"/>
      <c r="B11" s="4">
        <v>404</v>
      </c>
      <c r="C11" s="4" t="s">
        <v>32</v>
      </c>
      <c r="D11" s="4" t="s">
        <v>33</v>
      </c>
      <c r="E11" s="4">
        <v>101.4</v>
      </c>
      <c r="F11" s="4"/>
      <c r="G11" s="68">
        <v>101.4</v>
      </c>
      <c r="H11" s="69">
        <v>6.6</v>
      </c>
      <c r="I11" s="69">
        <v>1.5</v>
      </c>
      <c r="J11" s="4"/>
      <c r="K11" s="4"/>
      <c r="L11" s="4">
        <v>226.6</v>
      </c>
    </row>
    <row r="12" spans="1:12" ht="33.75" customHeight="1" x14ac:dyDescent="0.25">
      <c r="A12" s="108" t="s">
        <v>95</v>
      </c>
      <c r="B12" s="4">
        <v>405</v>
      </c>
      <c r="C12" s="4" t="s">
        <v>87</v>
      </c>
      <c r="D12" s="4" t="s">
        <v>33</v>
      </c>
      <c r="E12" s="4"/>
      <c r="F12" s="4"/>
      <c r="G12" s="4"/>
      <c r="H12" s="4"/>
      <c r="I12" s="4"/>
      <c r="J12" s="4"/>
      <c r="K12" s="4"/>
      <c r="L12" s="4"/>
    </row>
    <row r="13" spans="1:12" ht="33.75" customHeight="1" x14ac:dyDescent="0.25">
      <c r="A13" s="108"/>
      <c r="B13" s="4">
        <v>406</v>
      </c>
      <c r="C13" s="4" t="s">
        <v>32</v>
      </c>
      <c r="D13" s="4" t="s">
        <v>33</v>
      </c>
      <c r="E13" s="4"/>
      <c r="F13" s="4"/>
      <c r="G13" s="4"/>
      <c r="H13" s="4"/>
      <c r="I13" s="4"/>
      <c r="J13" s="4"/>
      <c r="K13" s="4"/>
      <c r="L13" s="4"/>
    </row>
    <row r="14" spans="1:12" ht="18" customHeight="1" x14ac:dyDescent="0.25">
      <c r="A14" s="108" t="s">
        <v>88</v>
      </c>
      <c r="B14" s="4">
        <v>407</v>
      </c>
      <c r="C14" s="4" t="s">
        <v>87</v>
      </c>
      <c r="D14" s="4" t="s">
        <v>33</v>
      </c>
      <c r="E14" s="4">
        <v>199.8</v>
      </c>
      <c r="F14" s="4"/>
      <c r="G14" s="4">
        <v>199.8</v>
      </c>
      <c r="H14" s="4"/>
      <c r="I14" s="4"/>
      <c r="J14" s="4"/>
      <c r="K14" s="4"/>
      <c r="L14" s="4">
        <v>2.9</v>
      </c>
    </row>
    <row r="15" spans="1:12" ht="18.75" customHeight="1" x14ac:dyDescent="0.25">
      <c r="A15" s="108"/>
      <c r="B15" s="4">
        <v>408</v>
      </c>
      <c r="C15" s="4" t="s">
        <v>32</v>
      </c>
      <c r="D15" s="4" t="s">
        <v>33</v>
      </c>
      <c r="E15" s="4">
        <v>28.9</v>
      </c>
      <c r="F15" s="4"/>
      <c r="G15" s="4">
        <v>28.9</v>
      </c>
      <c r="H15" s="4"/>
      <c r="I15" s="4"/>
      <c r="J15" s="4"/>
      <c r="K15" s="4"/>
      <c r="L15" s="4"/>
    </row>
    <row r="16" spans="1:12" ht="18.7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 s="74" customFormat="1" ht="30" x14ac:dyDescent="0.25">
      <c r="A18" s="72" t="s">
        <v>172</v>
      </c>
      <c r="B18" s="73"/>
      <c r="E18" s="142"/>
      <c r="F18" s="142"/>
      <c r="G18" s="142"/>
      <c r="H18" s="142"/>
      <c r="K18" s="142"/>
      <c r="L18" s="142"/>
      <c r="M18" s="142"/>
      <c r="N18" s="142"/>
      <c r="O18" s="142"/>
    </row>
    <row r="19" spans="1:15" s="74" customFormat="1" x14ac:dyDescent="0.25">
      <c r="E19" s="141" t="s">
        <v>173</v>
      </c>
      <c r="F19" s="141"/>
      <c r="G19" s="141"/>
      <c r="H19" s="141"/>
      <c r="K19" s="141" t="s">
        <v>174</v>
      </c>
      <c r="L19" s="141"/>
      <c r="M19" s="141"/>
      <c r="N19" s="141"/>
      <c r="O19" s="141"/>
    </row>
    <row r="20" spans="1:15" s="74" customFormat="1" ht="45" x14ac:dyDescent="0.25">
      <c r="A20" s="72" t="s">
        <v>175</v>
      </c>
      <c r="B20" s="142"/>
      <c r="C20" s="142"/>
      <c r="E20" s="142"/>
      <c r="F20" s="142"/>
      <c r="G20" s="142"/>
      <c r="H20" s="142"/>
      <c r="K20" s="142"/>
      <c r="L20" s="142"/>
      <c r="M20" s="142"/>
      <c r="N20" s="142"/>
      <c r="O20" s="142"/>
    </row>
    <row r="21" spans="1:15" s="74" customFormat="1" x14ac:dyDescent="0.25">
      <c r="B21" s="140" t="s">
        <v>176</v>
      </c>
      <c r="C21" s="140"/>
      <c r="E21" s="141" t="s">
        <v>173</v>
      </c>
      <c r="F21" s="141"/>
      <c r="G21" s="141"/>
      <c r="H21" s="141"/>
      <c r="K21" s="141" t="s">
        <v>174</v>
      </c>
      <c r="L21" s="141"/>
      <c r="M21" s="141"/>
      <c r="N21" s="141"/>
      <c r="O21" s="141"/>
    </row>
    <row r="22" spans="1:15" s="74" customFormat="1" x14ac:dyDescent="0.25"/>
    <row r="23" spans="1:15" s="74" customFormat="1" x14ac:dyDescent="0.25">
      <c r="A23" s="75"/>
      <c r="C23" s="74" t="s">
        <v>177</v>
      </c>
      <c r="D23" s="142"/>
      <c r="E23" s="142"/>
      <c r="F23" s="142"/>
      <c r="G23" s="142"/>
      <c r="H23" s="143" t="s">
        <v>178</v>
      </c>
      <c r="I23" s="143"/>
    </row>
    <row r="24" spans="1:15" s="74" customFormat="1" x14ac:dyDescent="0.25">
      <c r="A24" s="74" t="s">
        <v>179</v>
      </c>
    </row>
  </sheetData>
  <mergeCells count="28">
    <mergeCell ref="A1:L1"/>
    <mergeCell ref="A2:L2"/>
    <mergeCell ref="A5:A6"/>
    <mergeCell ref="C5:C6"/>
    <mergeCell ref="D5:D6"/>
    <mergeCell ref="E5:F5"/>
    <mergeCell ref="B5:B6"/>
    <mergeCell ref="H5:I5"/>
    <mergeCell ref="G5:G6"/>
    <mergeCell ref="J5:J6"/>
    <mergeCell ref="K5:K6"/>
    <mergeCell ref="L5:L6"/>
    <mergeCell ref="E19:H19"/>
    <mergeCell ref="K19:O19"/>
    <mergeCell ref="E20:H20"/>
    <mergeCell ref="K20:O20"/>
    <mergeCell ref="A8:A9"/>
    <mergeCell ref="A10:A11"/>
    <mergeCell ref="A12:A13"/>
    <mergeCell ref="A14:A15"/>
    <mergeCell ref="E18:H18"/>
    <mergeCell ref="K18:O18"/>
    <mergeCell ref="B20:C20"/>
    <mergeCell ref="B21:C21"/>
    <mergeCell ref="E21:H21"/>
    <mergeCell ref="K21:O21"/>
    <mergeCell ref="D23:G23"/>
    <mergeCell ref="H23:I23"/>
  </mergeCells>
  <pageMargins left="0.23622047244094491" right="0.23622047244094491" top="0.35433070866141736" bottom="0.23622047244094491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Титульник</vt:lpstr>
      <vt:lpstr>I</vt:lpstr>
      <vt:lpstr> II</vt:lpstr>
      <vt:lpstr> III</vt:lpstr>
      <vt:lpstr> IV</vt:lpstr>
      <vt:lpstr>' II'!Заголовки_для_печати</vt:lpstr>
      <vt:lpstr>' III'!Заголовки_для_печати</vt:lpstr>
      <vt:lpstr>I!Заголовки_для_печати</vt:lpstr>
      <vt:lpstr>' II'!Область_печати</vt:lpstr>
      <vt:lpstr>' III'!Область_печати</vt:lpstr>
      <vt:lpstr>' IV'!Область_печати</vt:lpstr>
      <vt:lpstr>I!Область_печати</vt:lpstr>
      <vt:lpstr>Титульник!Область_печати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2021-06-08T14:16:10Z</dcterms:modified>
</cp:coreProperties>
</file>